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155" windowHeight="11760" activeTab="0"/>
  </bookViews>
  <sheets>
    <sheet name="zał. nr 1" sheetId="1" r:id="rId1"/>
    <sheet name="zał. nr 2" sheetId="2" r:id="rId2"/>
    <sheet name="zał. nr 3 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</sheets>
  <externalReferences>
    <externalReference r:id="rId12"/>
  </externalReferences>
  <definedNames>
    <definedName name="_xlnm.Print_Titles" localSheetId="0">'zał. nr 1'!$4:$4</definedName>
    <definedName name="_xlnm.Print_Titles" localSheetId="1">'zał. nr 2'!$4:$4</definedName>
    <definedName name="_xlnm.Print_Titles" localSheetId="2">'zał. nr 3 '!$7:$7</definedName>
    <definedName name="_xlnm.Print_Titles" localSheetId="4">'zał. nr 5'!$4:$4</definedName>
    <definedName name="_xlnm.Print_Titles" localSheetId="5">'zał. nr 6'!$A:$B,'zał. nr 6'!$4:$4</definedName>
  </definedNames>
  <calcPr fullCalcOnLoad="1"/>
</workbook>
</file>

<file path=xl/sharedStrings.xml><?xml version="1.0" encoding="utf-8"?>
<sst xmlns="http://schemas.openxmlformats.org/spreadsheetml/2006/main" count="1407" uniqueCount="658">
  <si>
    <t>Przedszkole Samorządowe Nr 39</t>
  </si>
  <si>
    <t>Przedszkole Samorządowe Nr 40</t>
  </si>
  <si>
    <t>Przedszkole Samorządowe Nr 41</t>
  </si>
  <si>
    <t>Przedszkole Samorządowe Nr 52</t>
  </si>
  <si>
    <t>Rozdz. 80110 - gimnazja</t>
  </si>
  <si>
    <t>Gimnazjum nr 1</t>
  </si>
  <si>
    <t>Gimnazjum nr 2</t>
  </si>
  <si>
    <t>Gimnazjum nr 3</t>
  </si>
  <si>
    <t>Gimnazjum nr 4</t>
  </si>
  <si>
    <t>Zespół Szkół Ogólnokształcących nr 6</t>
  </si>
  <si>
    <t>Gimnazjum nr 11</t>
  </si>
  <si>
    <t>Zespół Szkół Ogólnokształcących nr 5</t>
  </si>
  <si>
    <t>Zespół Szkół Ogólnokształcących nr 4</t>
  </si>
  <si>
    <t>Rozdz. 80120 - licea ogólnokształcące</t>
  </si>
  <si>
    <t xml:space="preserve">I Akademickie Liceum Ogólnokształcące </t>
  </si>
  <si>
    <t>Zespół Szkół Ogólnokształcących Nr 1</t>
  </si>
  <si>
    <t>Zespół Szkół Ogólnokształcących Nr 2</t>
  </si>
  <si>
    <t xml:space="preserve">IV Liceum Ogólnokształcące </t>
  </si>
  <si>
    <t xml:space="preserve">V Liceum Ogólnokształcące </t>
  </si>
  <si>
    <t xml:space="preserve">VI Liceum Ogólnokształcące </t>
  </si>
  <si>
    <t xml:space="preserve">IX Liceum Ogólnokształcące </t>
  </si>
  <si>
    <t xml:space="preserve">X Liceum Ogólnokształcące </t>
  </si>
  <si>
    <t>Zespół Szkół Ogólnokształcących Nr 5</t>
  </si>
  <si>
    <t>Kolegium Miejskie</t>
  </si>
  <si>
    <t>Rozdz. 80130 - szkoły zawodowe</t>
  </si>
  <si>
    <t>Zespół Szkół Administracyjno - Ekonomicznych</t>
  </si>
  <si>
    <t>Zespół Szkół Budowlanych</t>
  </si>
  <si>
    <t>Zespół Szkół Chłodniczych i Elektronicznych</t>
  </si>
  <si>
    <t>Zespół Szkół Hotelarsko - Gastronomicznych</t>
  </si>
  <si>
    <t>Zespół Szkół Mechanicznych</t>
  </si>
  <si>
    <t>Zespół Szkół Usługowych</t>
  </si>
  <si>
    <t>Zespół Szkół Technicznych</t>
  </si>
  <si>
    <t>Zespół Szkół Rzemiosła i Handlu</t>
  </si>
  <si>
    <t>Zespół Szkół Ekologicznych</t>
  </si>
  <si>
    <t>Technikum Transportowe</t>
  </si>
  <si>
    <t>Rozdz. 80132 - szkoły artystyczne</t>
  </si>
  <si>
    <t>Szkoła Muzyczna</t>
  </si>
  <si>
    <t>Rozdz. 80141 - zakłady kształcenia nauczycieli</t>
  </si>
  <si>
    <t>Gdyński Ośrodek Doskonalenia Nauczycieli</t>
  </si>
  <si>
    <t>Rozdz. 80148 - stołówki szkolne</t>
  </si>
  <si>
    <t>Gimnazjum Nr 2</t>
  </si>
  <si>
    <t>Gimnazjum Nr 3</t>
  </si>
  <si>
    <t>Szkoła Podstawowa nr 6</t>
  </si>
  <si>
    <t>Gimnazjum Nr 4</t>
  </si>
  <si>
    <t>Zespół Szkół Nr 5</t>
  </si>
  <si>
    <t>Szkoła Podstawowa nr 10</t>
  </si>
  <si>
    <t>Zespół Szkół Nr 6</t>
  </si>
  <si>
    <t>Zespół Szkół Nr 7</t>
  </si>
  <si>
    <t>Szkoła Podstawowa nr 13</t>
  </si>
  <si>
    <t>Zespół Sportowych Szkół Ogółnokształcących</t>
  </si>
  <si>
    <t>Szkoła Podstawowa nr 16</t>
  </si>
  <si>
    <t>Szkoła Podstawowa nr 17</t>
  </si>
  <si>
    <t>Szkoła Podstawowa nr 18</t>
  </si>
  <si>
    <t>Zespół Szkół Ogółnokształcących Nr 6</t>
  </si>
  <si>
    <t>Szkoła Podstawowa nr 20</t>
  </si>
  <si>
    <t>Szkoła Podstawowa nr 21</t>
  </si>
  <si>
    <t>Szkoła Podstawowa nr 23</t>
  </si>
  <si>
    <t>Szkoła Podstawowa nr 26</t>
  </si>
  <si>
    <t>Gimnazjum Nr 11</t>
  </si>
  <si>
    <t>Szkoła Podstawowa nr 28</t>
  </si>
  <si>
    <t>Szkoła Podstawowa nr 29</t>
  </si>
  <si>
    <t>Szkoła Podstawowa nr 33</t>
  </si>
  <si>
    <t>Szkoła Podstawowa nr 34</t>
  </si>
  <si>
    <t>Szkoła Podstawowa nr 35</t>
  </si>
  <si>
    <t>Zespół Szkół Ogółnokształcących Nr 5</t>
  </si>
  <si>
    <t>Szkoła Podstawowa nr 39</t>
  </si>
  <si>
    <t>Szkoła Podstawowa nr 40</t>
  </si>
  <si>
    <t>Zespół Szkół Ogółnokształcących Nr 4</t>
  </si>
  <si>
    <t>Zespół Szkół Nr 14</t>
  </si>
  <si>
    <t>Zespół Szkół Nr 15</t>
  </si>
  <si>
    <t>Przedszkole Samorządowe Nr 9</t>
  </si>
  <si>
    <t>Przedszkole Samorządowe Nr 11</t>
  </si>
  <si>
    <t>Przedszkole Samorządowe Nr 13</t>
  </si>
  <si>
    <t>Przedszkole Samorządowe Nr 24</t>
  </si>
  <si>
    <t>Przedszkole Samorządowe Nr 27</t>
  </si>
  <si>
    <t>Przedszkole Samorządowe Nr 30</t>
  </si>
  <si>
    <t>Przedszkole Samorządowe Nr 32</t>
  </si>
  <si>
    <t>Przedszkole Samorządowe Nr 42</t>
  </si>
  <si>
    <t>Przedszkole Samorządowe Nr 43</t>
  </si>
  <si>
    <t>Przedszkole Samorządowe Nr 44</t>
  </si>
  <si>
    <t>Przedszkole Samorządowe Nr 46</t>
  </si>
  <si>
    <t>Przedszkole Samorządowe Nr 47</t>
  </si>
  <si>
    <t>Przedszkole Samorządowe Nr 48</t>
  </si>
  <si>
    <t>Przedszkole Samorządowe Nr 49</t>
  </si>
  <si>
    <t>Przedszkole Samorządowe Nr 50</t>
  </si>
  <si>
    <t>Przedszkole Samorządowe Nr 51</t>
  </si>
  <si>
    <t>Rozdz. 80195 - pozostała działalność</t>
  </si>
  <si>
    <t>Rozdz. 85403 - specjalne ośrodki szkolno - wychowawcze</t>
  </si>
  <si>
    <t>Specjalny Ośrodek Szkolno - Wychowawczy Nr 1</t>
  </si>
  <si>
    <t>Specjalny Ośrodek Szkolno - Wychowawczy Nr 2</t>
  </si>
  <si>
    <t>Rozdz. 85406 - poradnie psychologiczno - pedagogiczne</t>
  </si>
  <si>
    <t>Poradnia Psychologiczno - Pedagogiczna nr 1</t>
  </si>
  <si>
    <t>Poradnia Psychologiczno - Pedagogiczna nr 2</t>
  </si>
  <si>
    <t>Poradnia Psychologiczno - Pedagogiczna nr 3</t>
  </si>
  <si>
    <t>Rozdz. 85407 - placówki wychowania pozaszkolnego</t>
  </si>
  <si>
    <t>Młodzieżowy Dom Kultury</t>
  </si>
  <si>
    <t>Rozdz. 85410 - internaty i bursy szkolne</t>
  </si>
  <si>
    <t>Rozdz. 85412 - kolonie i obozy oraz inne formy wypoczynku</t>
  </si>
  <si>
    <t>Rozdz. 85417 - szkolne schroniska młodzieżowe</t>
  </si>
  <si>
    <t>Szkolne Schronisko Młodzieżowe</t>
  </si>
  <si>
    <t>Rozdz. 92601 - obiekty sportowe</t>
  </si>
  <si>
    <t>Dział</t>
  </si>
  <si>
    <t>Rozdział</t>
  </si>
  <si>
    <t>Paragraf</t>
  </si>
  <si>
    <t>Suma</t>
  </si>
  <si>
    <t>710 DZIAŁALNOŚĆ USŁUGOWA</t>
  </si>
  <si>
    <t>71014 Opracowania geodezyjne i kartograficzne</t>
  </si>
  <si>
    <t>0830 wpływy z usług</t>
  </si>
  <si>
    <t>0920 pozostałe odsetki</t>
  </si>
  <si>
    <t>0970 wpływy z różnych dochodów</t>
  </si>
  <si>
    <t>71014 Opracowania geodezyjne i kartograficzne Suma</t>
  </si>
  <si>
    <t>710 DZIAŁALNOŚĆ USŁUGOWA Suma</t>
  </si>
  <si>
    <t>71012 Ośrodki dokumentacji geodezyjnej i kartograficznej</t>
  </si>
  <si>
    <t>71012 Ośrodki dokumentacji geodezyjnej i kartograficznej Suma</t>
  </si>
  <si>
    <t>71095 Pozostała działalność</t>
  </si>
  <si>
    <t>71095 Pozostała działalność Suma</t>
  </si>
  <si>
    <t>Suma końcowa</t>
  </si>
  <si>
    <t>Dochody ze sprzedaży map, danych z ewidencji gruntów i budynków oraz innych materiałów i informacji z zasobów powiatowych, a także z opłat za czynności związane z prowadzeniem tych zasobów i uzgadnianiem usytuowania projektowanych sieci uzbrojenia terenu oraz wydatki na zadania związane z gromadzeniem, aktualizacją, uzupełnianiem, udostępnianiem i zabezpieczaniem zasobu geodezyjnego i kartograficznego oraz wyłączaniem materiałów z zasobu</t>
  </si>
  <si>
    <t>DOCHODY</t>
  </si>
  <si>
    <t>WYDATKI</t>
  </si>
  <si>
    <t>Zadania własne</t>
  </si>
  <si>
    <t>Zadania własne - porozumienia</t>
  </si>
  <si>
    <t>Zadania zlecone gminy</t>
  </si>
  <si>
    <t>Zadania zlecone powiatu</t>
  </si>
  <si>
    <t>010 ROLNICTWO I ŁOWIECTWO</t>
  </si>
  <si>
    <t>2010 dotacje celowe otrzymane z budżetu państwa na realizację zadań bieżących z zakresu administracji rządowej oraz innych zadań zleconych gminie (związkom gmin) ustawami</t>
  </si>
  <si>
    <t>010 ROLNICTWO I ŁOWIECTWO Suma</t>
  </si>
  <si>
    <t>150 PRZETWÓRSTWO PRZEMYSŁOWE</t>
  </si>
  <si>
    <t>2007 dotacje celowe w ramach programów finansowanych z udziałem środków europejskich oraz środków, o których mowa w art. 5 ust 1 pkt 3 oraz ust. 3 pkt 5 i 6 ustawy, lub płatności w ramach budżetu środków europejskich</t>
  </si>
  <si>
    <t>2009 dotacje rozwojowe oraz środki na finansowanie Wspólnej Polityki Rolnej</t>
  </si>
  <si>
    <t>150 PRZETWÓRSTWO PRZEMYSŁOWE Suma</t>
  </si>
  <si>
    <t>600 TRANSPORT I ŁĄCZNOŚĆ</t>
  </si>
  <si>
    <t>0570 grzywny, mandaty i inne kary pieniężne od ludności</t>
  </si>
  <si>
    <t>0580 grzywny i inne kary pieniężne od osób prawnych i innych jednostek organizacyjnych</t>
  </si>
  <si>
    <t>0690 wpływy z różnych opłat</t>
  </si>
  <si>
    <t>0750 dochody z najmu i dzierżawy składników majątkowych Skarbu Państwa, j.s.t. lub innych jednostek zaliczanych do sektora finansów publicznych oraz innych umów o podobnym charakterze</t>
  </si>
  <si>
    <t>2008 dotacje rozwojowe oraz środki na finansowanie Wspólnej Polityki Rolnej</t>
  </si>
  <si>
    <t>2310 dotacje celowe otrzymane z gminy na zadania bieżące realizowane na podstawie porozumień (umów) między j.s.t.</t>
  </si>
  <si>
    <t>2707 środki na dofinansowanie własnych zadań bieżących gmin (związków gmin), powiatów (związków powiatów), samorządów województw, pozyskane z innych źródeł</t>
  </si>
  <si>
    <t>6207 dotacje celowe w ramach programów finansowanych z udziałem środków europejskich oraz środków, o których mowa  w art. 5 ust. 1 pkt 3 oraz ust. 3 pkt 5 i 6 ustawy, lub płatności w ramach budżetu środków europejskich</t>
  </si>
  <si>
    <t>6297 środki na dofinansowanie własnych inwestycji gmin (związków gmin), powiatów (związków powiatów), samorządów województw, pozyskane z innych źródeł</t>
  </si>
  <si>
    <t>600 TRANSPORT I ŁĄCZNOŚĆ Suma</t>
  </si>
  <si>
    <t>630 TURYSTYKA</t>
  </si>
  <si>
    <t>630 TURYSTYKA Suma</t>
  </si>
  <si>
    <t>700 GOSPODARKA MIESZKANIOWA</t>
  </si>
  <si>
    <t>0470 wpływy z opłat za zarząd, użytkowanie i użytkowanie wieczyste nieruchomości</t>
  </si>
  <si>
    <t>0760 wpływy z tytułu przekształcenia prawa użytkowania wieczystego przysługującego osobom fizycznym w prawo własności</t>
  </si>
  <si>
    <t>0770 wpłaty z tytułu odpłatnego nabycia prawa własności nieruchomości</t>
  </si>
  <si>
    <t>2110 dotacje celowe otrzymane z budżetu państwa na zadania bieżące z zakresu administracji rządowej oraz inne zadania zlecone ustawami realizowane przez powiat</t>
  </si>
  <si>
    <t>2360 dochody j.s.t. związane z realizacją zadań z zakresu administracji rządowej oraz innych zadań zleconych ustawami</t>
  </si>
  <si>
    <t>700 GOSPODARKA MIESZKANIOWA Suma</t>
  </si>
  <si>
    <t>2020 dotacje celowe otrzymane z budżetu państwa na zadania bieżące realizowane przez gminę na podstawie porozumień z organami administracji rządowej</t>
  </si>
  <si>
    <t>2460 środki otrzymane od pozostałych jednostek zaliczanych do sektora finansów publicznych na realizację zadań bieżących jednostek zaliczanych do sektora finansów publicznych</t>
  </si>
  <si>
    <t>6209 dotacje rozwojowe</t>
  </si>
  <si>
    <t>750 ADMINISTRACJA PUBLICZNA</t>
  </si>
  <si>
    <t>0590 wpływy z opłat za koncesje i licencje</t>
  </si>
  <si>
    <t>2120 dotacje celowe otrzymane z budżetu państwa na zadania bieżące realizowane przez powiat na podstawie porozumień z oraganami administracji rządowej</t>
  </si>
  <si>
    <t>750 ADMINISTRACJA PUBLICZNA Suma</t>
  </si>
  <si>
    <t>751 URZĘDY NACZELNYCH ORGANÓW WŁADZY PAŃSTWOWEJ, KONTROLI I OCHRONY PRAWA ORAZ SĄDOWNICTWA</t>
  </si>
  <si>
    <t>751 URZĘDY NACZELNYCH ORGANÓW WŁADZY PAŃSTWOWEJ, KONTROLI I OCHRONY PRAWA ORAZ SĄDOWNICTWA Suma</t>
  </si>
  <si>
    <t>754 BEZPIECZEŃSTWO PUBLICZNE I OCHRONA PRZECIWPOŻAROWA</t>
  </si>
  <si>
    <t>754 BEZPIECZEŃSTWO PUBLICZNE I OCHRONA PRZECIWPOŻAROWA Suma</t>
  </si>
  <si>
    <t>756 DOCHODY OD OSÓB PRAWNYCH, OD OSÓB FIZYCZNYCH I OD INNYCH JEDNOSTEK NIE POSIADAJĄCYCH OSOBOWOŚCI PRAWNEJ ORAZ WYDATKI ZWIĄZANE Z ICH POBOREM</t>
  </si>
  <si>
    <t>0010 podatek dochodowy od osób fizycznych</t>
  </si>
  <si>
    <t>0020 podatek dochodowy od osób prawnych</t>
  </si>
  <si>
    <t>0310 podatek od nieruchomości</t>
  </si>
  <si>
    <t>0320 podatek rolny</t>
  </si>
  <si>
    <t>0330 podatek leśny</t>
  </si>
  <si>
    <t>0340 podatek od środków transportowych</t>
  </si>
  <si>
    <t>0350 podatek od działalności gospodarczej osób fizycznych opłacany w formie karty podatkowej</t>
  </si>
  <si>
    <t>0360 podatek od spadków i darowizn</t>
  </si>
  <si>
    <t>0410 wpływy z opłaty skarbowej</t>
  </si>
  <si>
    <t>0420 wpływy z opłaty komunikacyjnej</t>
  </si>
  <si>
    <t>0430 wpływy z opłaty targowej</t>
  </si>
  <si>
    <t>0440 wpływy z opłaty miejscowej</t>
  </si>
  <si>
    <t>0480 wpływy z opłat za zezwolenia na sprzedaż alkoholu</t>
  </si>
  <si>
    <t>0490 wpływy z innych lokalnych opłat pobieranych przez j.s.t. na podstawie odrębnych ustaw</t>
  </si>
  <si>
    <t>0500 podatek od czynności cywilnoprawnych</t>
  </si>
  <si>
    <t>0560 zaległości z podatków zniesionych</t>
  </si>
  <si>
    <t>0910 odsetki od nieterminowych wpłat z tytułu podatków i opłat</t>
  </si>
  <si>
    <t>2680 rekompensaty utraconych dochodów w podatkach i opłatach lokalnych</t>
  </si>
  <si>
    <t>756 DOCHODY OD OSÓB PRAWNYCH, OD OSÓB FIZYCZNYCH I OD INNYCH JEDNOSTEK NIE POSIADAJĄCYCH OSOBOWOŚCI PRAWNEJ ORAZ WYDATKI ZWIĄZANE Z ICH POBOREM Suma</t>
  </si>
  <si>
    <t>758 RÓŻNE ROZLICZENIA</t>
  </si>
  <si>
    <t>2920 subwencje ogólne z bużetu państwa</t>
  </si>
  <si>
    <t>758 RÓŻNE ROZLICZENIA Suma</t>
  </si>
  <si>
    <t>801 OŚWIATA I WYCHOWANIE</t>
  </si>
  <si>
    <t>2030 dotacje celowe otrzymane z budżetu państwa na realizację własnych zadań bieżących gmin (związków gmin)</t>
  </si>
  <si>
    <t>2701 środki na dofinansowanie własnych zadań bieżących gmin ( związków gmin), powiatów (związków powiatów), samorządów województw, pozyskane z innych źródeł</t>
  </si>
  <si>
    <t>801 OŚWIATA I WYCHOWANIE Suma</t>
  </si>
  <si>
    <t>851 OCHRONA ZDROWIA</t>
  </si>
  <si>
    <t>0870 wpływy ze sprzedaży składników majątkowych</t>
  </si>
  <si>
    <t>851 OCHRONA ZDROWIA Suma</t>
  </si>
  <si>
    <t>852 POMOC SPOŁECZNA</t>
  </si>
  <si>
    <t>2130 dotacje celowe otrzymane z budżetu państwa na realizację bieżących zadań własnych powiatu</t>
  </si>
  <si>
    <t>2320 dotacje celowe otrzymane z powiatu na zadania bieżące realizowane na podstawie porozumień (umów) między j.s.t.</t>
  </si>
  <si>
    <t>852 POMOC SPOŁECZNA Suma</t>
  </si>
  <si>
    <t>853 POZOSTAŁE ZADANIA W ZAKRESIE POLITYKI SPOŁECZNEJ</t>
  </si>
  <si>
    <t>2690 środki z Funduszu Pracy otrzymane przez powiat z przeznaczeniem na finsnowanie kosztów wynagrodzenia i składek na ubezpieczenia społeczne pracowników powiatowego urzędu pracy</t>
  </si>
  <si>
    <t>853 POZOSTAŁE ZADANIA W ZAKRESIE POLITYKI SPOŁECZNEJ Suma</t>
  </si>
  <si>
    <t>854 EDUKACYJNA OPIEKA WYCHOWAWCZA</t>
  </si>
  <si>
    <t>854 EDUKACYJNA OPIEKA WYCHOWAWCZA Suma</t>
  </si>
  <si>
    <t>900 GOSPODARKA KOMUNALNA I OCHRONA ŚRODOWISKA</t>
  </si>
  <si>
    <t>900 GOSPODARKA KOMUNALNA I OCHRONA ŚRODOWISKA Suma</t>
  </si>
  <si>
    <t>926 KULTURA FIZYCZNA I SPORT</t>
  </si>
  <si>
    <t>926 KULTURA FIZYCZNA I SPORT Suma</t>
  </si>
  <si>
    <t>Plan dochodów budżetu miasta na 2011 rok</t>
  </si>
  <si>
    <t>1 Wynagrodzenia i składki od nich naliczane</t>
  </si>
  <si>
    <t>2 Świadczenia na rzecz osób fizycznych</t>
  </si>
  <si>
    <t>5 Wydatki na programy finansowane z udziałem środków, o których mowa w art.. 5 ust. 1 pkt 2 i 3</t>
  </si>
  <si>
    <t>Grupa wydatków</t>
  </si>
  <si>
    <t>Zadania własne gminy - rady dzielnic</t>
  </si>
  <si>
    <t>01030 Izby rolnicze</t>
  </si>
  <si>
    <t>3 Pozostałe wydatki bieżące związane z realizacją statutowych zadań jednostek budżetowych</t>
  </si>
  <si>
    <t>01030 Izby rolnicze Suma</t>
  </si>
  <si>
    <t>01095 Pozostała działalność</t>
  </si>
  <si>
    <t>01095 Pozostała działalność Suma</t>
  </si>
  <si>
    <t>020 LEŚNICTWO</t>
  </si>
  <si>
    <t>02001 Gospodarka leśna</t>
  </si>
  <si>
    <t>02001 Gospodarka leśna Suma</t>
  </si>
  <si>
    <t>02002 Nadzór nad gospodarką leśną</t>
  </si>
  <si>
    <t>02002 Nadzór nad gospodarką leśną Suma</t>
  </si>
  <si>
    <t>020 LEŚNICTWO Suma</t>
  </si>
  <si>
    <t>15013 Rozwój kadr nowoczesnej gospodarki i przedsiębiorczości</t>
  </si>
  <si>
    <t>5 Wydatki na programy finansowane z udziałem środków, o których mowa w art. 5 ust. 1 pkt 2 i 3</t>
  </si>
  <si>
    <t>15013 Rozwój kadr nowoczesnej gospodarki i przedsiębiorczości Suma</t>
  </si>
  <si>
    <t>400 WYTWARZANIE I ZAOPATRYWANIE W ENERGIĘ ELEKTRYCZNĄ, GAZ I WODĘ</t>
  </si>
  <si>
    <t>40002 Dostarczanie wody</t>
  </si>
  <si>
    <t>7c Zakup i objęcie akcji i udziałów</t>
  </si>
  <si>
    <t>40002 Dostarczanie wody Suma</t>
  </si>
  <si>
    <t>400 WYTWARZANIE I ZAOPATRYWANIE W ENERGIĘ ELEKTRYCZNĄ, GAZ I WODĘ Suma</t>
  </si>
  <si>
    <t>4 Dotacje na zadania bieżące</t>
  </si>
  <si>
    <t>60004 Lokalny transport zbiorowy</t>
  </si>
  <si>
    <t>7a Inwestycje i zakupy inwestycyjne (z wyłączeniem inwestycji i zakupów inwestycyjnych na programy realizowane z udziałem środków, o których mowa w art. 5. ust. 1 pkt 2 i 3 uofp)</t>
  </si>
  <si>
    <t>60004 Lokalny transport zbiorowy Suma</t>
  </si>
  <si>
    <t>60015 Drogi publiczne w miastach na prawach powiatu</t>
  </si>
  <si>
    <t>7b Inwestycje i zakupy inwestycyjne na programy realizowane z udziałem środków, o których mowa w art. 5. ust. 1 pkt 2 i 3 uofp</t>
  </si>
  <si>
    <t>60015 Drogi publiczne w miastach na prawach powiatu Suma</t>
  </si>
  <si>
    <t>60016 Drogi publiczne gminne</t>
  </si>
  <si>
    <t>60016 Drogi publiczne gminne Suma</t>
  </si>
  <si>
    <t>60017 Drogi wewnętrzne</t>
  </si>
  <si>
    <t>60017 Drogi wewnętrzne Suma</t>
  </si>
  <si>
    <t>60095 Pozostała działalność</t>
  </si>
  <si>
    <t>7c Inwestycje i zakupy inwestycyjne - zakup i objęcie akcji i udziałów</t>
  </si>
  <si>
    <t>60095 Pozostała działalność Suma</t>
  </si>
  <si>
    <t>63003 Zadania w zakresie upowszechniania turystyki</t>
  </si>
  <si>
    <t>63003 Zadania w zakresie upowszechniania turystyki Suma</t>
  </si>
  <si>
    <t>63095 Pozostała działalność</t>
  </si>
  <si>
    <t>7a Inwestycje i zakupy inwestycyjne (z wyłączeniem inwestycji i zakupów inwestycyjnych na programy realizaowane z udziałem środków, o których mowa w art. 5. ust. 1 pkt 2 i 3 uofp)</t>
  </si>
  <si>
    <t>63095 Pozostała działalność Suma</t>
  </si>
  <si>
    <t>70001 Zakłady gospodarki mieszkaniowej</t>
  </si>
  <si>
    <t>70001 Zakłady gospodarki mieszkaniowej Suma</t>
  </si>
  <si>
    <t>70005 Gospodarka gruntami i nieruchomościami</t>
  </si>
  <si>
    <t>70005 Gospodarka gruntami i nieruchomościami Suma</t>
  </si>
  <si>
    <t>70095 Pozostała działalność</t>
  </si>
  <si>
    <t>70095 Pozostała działalność Suma</t>
  </si>
  <si>
    <t>71003 Biura planowania przestrzennego</t>
  </si>
  <si>
    <t>71003 Biura planowania przestrzennego Suma</t>
  </si>
  <si>
    <t>71004 Plany zagospodarowania przestrzennego</t>
  </si>
  <si>
    <t>71004 Plany zagospodarowania przestrzennego Suma</t>
  </si>
  <si>
    <t>71013 Prace geodezyjne i kartograficzne (nieinwestycyjne)</t>
  </si>
  <si>
    <t>71013 Prace geodezyjne i kartograficzne (nieinwestycyjne) Suma</t>
  </si>
  <si>
    <t>71015 Nadzór budowlany</t>
  </si>
  <si>
    <t>71015 Nadzór budowlany Suma</t>
  </si>
  <si>
    <t>71035 Cmentarze</t>
  </si>
  <si>
    <t>71035 Cmentarze Suma</t>
  </si>
  <si>
    <t>75011 Urzędy wojewódzkie</t>
  </si>
  <si>
    <t>75011 Urzędy wojewódzkie Suma</t>
  </si>
  <si>
    <t>75022 Rady gmin (miast i miast na prawach powiatu)</t>
  </si>
  <si>
    <t>75022 Rady gmin (miast i miast na prawach powiatu) Suma</t>
  </si>
  <si>
    <t>75023 Urzędy gmin (miast i miast na prawach powiatu)</t>
  </si>
  <si>
    <t>75023 Urzędy gmin (miast i miast na prawach powiatu) Suma</t>
  </si>
  <si>
    <t>75045 Kwalifikacja wojskowa</t>
  </si>
  <si>
    <t>75045 Kwalifikacja wojskowa Suma</t>
  </si>
  <si>
    <t>75075 Promocja jednostek samorządu terytorialnego</t>
  </si>
  <si>
    <t>75075 Promocja jednostek samorządu terytorialnego Suma</t>
  </si>
  <si>
    <t>75095 Pozostała działalność</t>
  </si>
  <si>
    <t>75095 Pozostała działalność Suma</t>
  </si>
  <si>
    <t>75101 Urzędy naczelnych organów władzy państwowej, kontroli i ochrony prawa</t>
  </si>
  <si>
    <t>75101 Urzędy naczelnych organów władzy państwowej, kontroli i ochrony prawa Suma</t>
  </si>
  <si>
    <t>75404 Komendy wojewódzkie Policji</t>
  </si>
  <si>
    <t>75404 Komendy wojewódzkie Policji Suma</t>
  </si>
  <si>
    <t>75406 Straż Graniczna</t>
  </si>
  <si>
    <t>75406 Straż Graniczna Suma</t>
  </si>
  <si>
    <t>75411 Komendy powiatowe Państwowej Straży Pożarnej</t>
  </si>
  <si>
    <t>75411 Komendy powiatowe Państwowej Straży Pożarnej Suma</t>
  </si>
  <si>
    <t>75412 Ochotnicze straże pożarne</t>
  </si>
  <si>
    <t>75412 Ochotnicze straże pożarne Suma</t>
  </si>
  <si>
    <t>75414 Obrona cywilna</t>
  </si>
  <si>
    <t>75414 Obrona cywilna Suma</t>
  </si>
  <si>
    <t>75416 Straż Miejska</t>
  </si>
  <si>
    <t>75416 Straż Miejska Suma</t>
  </si>
  <si>
    <t>75421 Zarządzanie kryzysowe</t>
  </si>
  <si>
    <t>75421 Zarządzanie kryzysowe Suma</t>
  </si>
  <si>
    <t>3 Pozostałewydatki bieżące związane z realizacją statutowych zadań jednostek budżetowych</t>
  </si>
  <si>
    <t>75495 Pozostała działalność</t>
  </si>
  <si>
    <t>75495 Pozostała działalność Suma</t>
  </si>
  <si>
    <t>75647 Pobór podatków, opłat i niepodatkowych należności budżetowych</t>
  </si>
  <si>
    <t>75647 Pobór podatków, opłat i niepodatkowych należności budżetowych Suma</t>
  </si>
  <si>
    <t>757 OBSŁUGA DŁUGU PUBLICZNEGO</t>
  </si>
  <si>
    <t>75702 Obsługa papierów wartościowych, kredytów i pożyczek jednostek samorządu terytorialnego</t>
  </si>
  <si>
    <t>6 Obsługa długu jednostki samorządu terytorialnego</t>
  </si>
  <si>
    <t>75702 Obsługa papierów wartościowych, kredytów i pożyczek jednostek samorządu terytorialnego Suma</t>
  </si>
  <si>
    <t>757 OBSŁUGA DŁUGU PUBLICZNEGO Suma</t>
  </si>
  <si>
    <t>75818 Rezerwy ogólne i celowe</t>
  </si>
  <si>
    <t>75818 Rezerwy ogólne i celowe Suma</t>
  </si>
  <si>
    <t>75832 Część równoważąca subwencji ogólnej dla powiatów</t>
  </si>
  <si>
    <t>75832 Część równoważąca subwencji ogólnej dla powiatów Suma</t>
  </si>
  <si>
    <t>80101 Szkoły podstawowe</t>
  </si>
  <si>
    <t>80101 Szkoły podstawowe Suma</t>
  </si>
  <si>
    <t>80102 Szkoły podstawowe specjalne</t>
  </si>
  <si>
    <t>80102 Szkoły podstawowe specjalne Suma</t>
  </si>
  <si>
    <t>80103 Oddziały przedszkolne w szkołach podstawowych</t>
  </si>
  <si>
    <t>80103 Oddziały przedszkolne w szkołach podstawowych Suma</t>
  </si>
  <si>
    <t>80104 Przedszkola</t>
  </si>
  <si>
    <t>80104 Przedszkola Suma</t>
  </si>
  <si>
    <t>80105 Przedszkola specjalne</t>
  </si>
  <si>
    <t>80105 Przedszkola specjalne Suma</t>
  </si>
  <si>
    <t>80110 Gimnazja</t>
  </si>
  <si>
    <t>5 Wydatki na programy finansowane z udziałem środków, o których mowa w art.. 5 ust.1 pkt 2 i 3</t>
  </si>
  <si>
    <t>80110 Gimnazja Suma</t>
  </si>
  <si>
    <t>80111 Gimnazja specjalne</t>
  </si>
  <si>
    <t>80111 Gimnazja specjalne Suma</t>
  </si>
  <si>
    <t>80113 Dowożenie uczniów do szkół</t>
  </si>
  <si>
    <t>80113 Dowożenie uczniów do szkół Suma</t>
  </si>
  <si>
    <t>80120 Licea ogólnokształcące</t>
  </si>
  <si>
    <t>80120 Licea ogólnokształcące Suma</t>
  </si>
  <si>
    <t>80121 Licea ogólnokształcące specjalne</t>
  </si>
  <si>
    <t>80121 Licea ogólnokształcące specjalne Suma</t>
  </si>
  <si>
    <t>80123 Licea profilowane</t>
  </si>
  <si>
    <t>80123 Licea profilowane Suma</t>
  </si>
  <si>
    <t>80130 Szkoły zawodowe</t>
  </si>
  <si>
    <t>80130 Szkoły zawodowe Suma</t>
  </si>
  <si>
    <t>80132 Szkoły artystyczne</t>
  </si>
  <si>
    <t>80132 Szkoły artystyczne Suma</t>
  </si>
  <si>
    <t>80134 Szkoły zawodowe specjalne</t>
  </si>
  <si>
    <t>80134 Szkoły zawodowe specjalne Suma</t>
  </si>
  <si>
    <t>80140 Centra kształcenia ustawicznego i praktycznego oraz ośrodki dokształcania zawodowego</t>
  </si>
  <si>
    <t>80140 Centra kształcenia ustawicznego i praktycznego oraz ośrodki dokształcania zawodowego Suma</t>
  </si>
  <si>
    <t>80141 Zakłady kształcenia nauczycieli</t>
  </si>
  <si>
    <t>80141 Zakłady kształcenia nauczycieli Suma</t>
  </si>
  <si>
    <t>80146 Dokształcanie i doskonalenie nauczycieli</t>
  </si>
  <si>
    <t>80146 Dokształcanie i doskonalenie nauczycieli Suma</t>
  </si>
  <si>
    <t>80148 Stołówki szkolne</t>
  </si>
  <si>
    <t>80148 Stołówki szkolne Suma</t>
  </si>
  <si>
    <t>80195 Pozostała działalność</t>
  </si>
  <si>
    <t>80195 Pozostała działalność Suma</t>
  </si>
  <si>
    <t>803 SZKOLNICTWO WYŻSZE</t>
  </si>
  <si>
    <t>80309 Pomoc materialna dla studentów</t>
  </si>
  <si>
    <t>80309 Pomoc materialna dla studentów Suma</t>
  </si>
  <si>
    <t>803 SZKOLNICTWO WYŻSZE Suma</t>
  </si>
  <si>
    <t>85111 Szpitale ogólne</t>
  </si>
  <si>
    <t>85111 Szpitale ogólne Suma</t>
  </si>
  <si>
    <t>85141 Ratownictwo medyczne</t>
  </si>
  <si>
    <t>85141 Ratownictwo medyczne Suma</t>
  </si>
  <si>
    <t>85149 Programy polityki zdrowotnej</t>
  </si>
  <si>
    <t>85149 Programy polityki zdrowotnej Suma</t>
  </si>
  <si>
    <t>85153 Zwalczanie narkomanii</t>
  </si>
  <si>
    <t>85153 Zwalczanie narkomanii Suma</t>
  </si>
  <si>
    <t>85154 Przeciwdziałanie alkoholizmowi</t>
  </si>
  <si>
    <t>85154 Przeciwdziałanie alkoholizmowi Suma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</si>
  <si>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</si>
  <si>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Suma</t>
  </si>
  <si>
    <t>85158 Izby wytrzeźwień</t>
  </si>
  <si>
    <t>85158 Izby wytrzeźwień Suma</t>
  </si>
  <si>
    <t>85195 Pozostała działalność</t>
  </si>
  <si>
    <t>85195 Pozostała działalność Suma</t>
  </si>
  <si>
    <t>85201 Placówki opiekuńczo - wychowawcze</t>
  </si>
  <si>
    <t>85201 Placówki opiekuńczo - wychowawcze Suma</t>
  </si>
  <si>
    <t>85202 Domy pomocy społecznej</t>
  </si>
  <si>
    <t>85202 Domy pomocy społecznej Suma</t>
  </si>
  <si>
    <t>85203 Ośrodki wsparcia</t>
  </si>
  <si>
    <t>85203 Ośrodki wsparcia Suma</t>
  </si>
  <si>
    <t>85204 Rodziny zastępcze</t>
  </si>
  <si>
    <t>85204 Rodziny zastępcze Suma</t>
  </si>
  <si>
    <t>85205 Przeciwdziałanie przemocy w rodzinie</t>
  </si>
  <si>
    <t>85205 Przeciwdziałanie przemocy w rodzinie Suma</t>
  </si>
  <si>
    <t>85212 Świadczenia rodzinne, zaliczka alimentacyjna oraz składki na ubezpieczenia emerytalne i rentowe z ubezpieczenia społecznego</t>
  </si>
  <si>
    <t>85212 Świadczenia rodzinne, zaliczka alimentacyjna oraz składki na ubezpieczenia emerytalne i rentowe z ubezpieczenia społecznego Suma</t>
  </si>
  <si>
    <t>85213 Składki na ubezpieczenie zdrowotne opłacane za osoby pobierające niektóre świadczenia z pomocy społecznej, niektóre świadczenia rodzinne oraz za osoby uczestniczące w zajęciach w centrum integracji społecznej</t>
  </si>
  <si>
    <t>85213 Składki na ubezpieczenie zdrowotne opłacane za osoby pobierające niektóre świadczenia z pomocy społecznej, niektóre świadczenia rodzinne oraz za osoby uczestniczące w zajęciach w centrum integracji społecznej Suma</t>
  </si>
  <si>
    <t>85214 Zasiłki i pomoc w naturze oraz składki na ubezpieczenia emerytalne i rentowe</t>
  </si>
  <si>
    <t>85214 Zasiłki i pomoc w naturze oraz składki na ubezpieczenia emerytalne i rentowe Suma</t>
  </si>
  <si>
    <t>85215 Dodatki mieszkaniowe</t>
  </si>
  <si>
    <t>85215 Dodatki mieszkaniowe Suma</t>
  </si>
  <si>
    <t>85216 Zasiłki stałe</t>
  </si>
  <si>
    <t>85216 Zasiłki stałe Suma</t>
  </si>
  <si>
    <t>85219 Ośrodki pomocy społecznej</t>
  </si>
  <si>
    <t>85219 Ośrodki pomocy społecznej Suma</t>
  </si>
  <si>
    <t>85220 Jednostki specjalistycznego poradnictwa, mieszkania chronione i ośrodki interwencji kryzysowej</t>
  </si>
  <si>
    <t>85220 Jednostki specjalistycznego poradnictwa, mieszkania chronione i ośrodki interwencji kryzysowej Suma</t>
  </si>
  <si>
    <t>85226 Ośrodki adopcyjno - opiekuńcze</t>
  </si>
  <si>
    <t>85226 Ośrodki adopcyjno - opiekuńcze Suma</t>
  </si>
  <si>
    <t>85228 usługi opiekuńcze i specjalistyczne usługi opiekuńcze</t>
  </si>
  <si>
    <t>85228 usługi opiekuńcze i specjalistyczne usługi opiekuńcze Suma</t>
  </si>
  <si>
    <t>85295 Pozostała działalność</t>
  </si>
  <si>
    <t>85295 Pozostała działalność Suma</t>
  </si>
  <si>
    <t>85305 Żłobki</t>
  </si>
  <si>
    <t>85305 Żłobki Suma</t>
  </si>
  <si>
    <t>85311 Rehabilitacja zawodowa i społeczna osób niepełnosprawnych</t>
  </si>
  <si>
    <t>85311 Rehabilitacja zawodowa i społeczna osób niepełnosprawnych Suma</t>
  </si>
  <si>
    <t>85321 Zespoły do spraw orzekania o niepełnosprawności</t>
  </si>
  <si>
    <t>85321 Zespoły do spraw orzekania o niepełnosprawności Suma</t>
  </si>
  <si>
    <t>85333 Powiatowe urzędy pracy</t>
  </si>
  <si>
    <t>85333 Powiatowe urzędy pracy Suma</t>
  </si>
  <si>
    <t>85395 Pozostała działalność</t>
  </si>
  <si>
    <t>85395 Pozostała działalność Suma</t>
  </si>
  <si>
    <t>85401 Świetlice szkolne</t>
  </si>
  <si>
    <t>85401 Świetlice szkolne Suma</t>
  </si>
  <si>
    <t>85403 Specjalne ośrodki szkolno - wychowawcze</t>
  </si>
  <si>
    <t>85403 Specjalne ośrodki szkolno - wychowawcze Suma</t>
  </si>
  <si>
    <t>85404 Wczesne wspomaganie rozwoju dziecka</t>
  </si>
  <si>
    <t>85404 Wczesne wspomaganie rozwoju dziecka Suma</t>
  </si>
  <si>
    <t>85406 Poradnie psychologiczno - pedagogiczne, w tym poradnie specjalistyczne</t>
  </si>
  <si>
    <t>85406 Poradnie psychologiczno - pedagogiczne, w tym poradnie specjalistyczne Suma</t>
  </si>
  <si>
    <t>85407 Placówki wychowania pozaszkolnego</t>
  </si>
  <si>
    <t>85407 Placówki wychowania pozaszkolnego Suma</t>
  </si>
  <si>
    <t>85410 Internaty i bursy szkolne</t>
  </si>
  <si>
    <t>85410 Internaty i bursy szkolne Suma</t>
  </si>
  <si>
    <t>85412 Kolonie i obozy oraz inne formy wypoczynku dzieci i młodzieży szkolnej, a także szkolenia młodzieży</t>
  </si>
  <si>
    <t>85412 Kolonie i obozy oraz inne formy wypoczynku dzieci i młodzieży szkolnej, a także szkolenia młodzieży Suma</t>
  </si>
  <si>
    <t>85415 Pomoc materialna dla uczniów</t>
  </si>
  <si>
    <t>85415 Pomoc materialna dla uczniów Suma</t>
  </si>
  <si>
    <t>85417 Szkolne schroniska młodzieżowe</t>
  </si>
  <si>
    <t>85417 Szkolne schroniska młodzieżowe Suma</t>
  </si>
  <si>
    <t>85419 Ośrodki rewalidacyjno - wychowawcze</t>
  </si>
  <si>
    <t>85419 Ośrodki rewalidacyjno - wychowawcze Suma</t>
  </si>
  <si>
    <t>85446 Dokształcanie i doskonalenie nauczycieli</t>
  </si>
  <si>
    <t>85446 Dokształcanie i doskonalenie nauczycieli Suma</t>
  </si>
  <si>
    <t>85495 Pozostała działalność</t>
  </si>
  <si>
    <t>85495 Pozostała działalność Suma</t>
  </si>
  <si>
    <t>90001 Gospodarka ściekowa i ochrona wód</t>
  </si>
  <si>
    <t>90001 Gospodarka ściekowa i ochrona wód Suma</t>
  </si>
  <si>
    <t>90003 Oczyszczanie miast i wsi</t>
  </si>
  <si>
    <t>90003 Oczyszczanie miast i wsi Suma</t>
  </si>
  <si>
    <t>90004 Utrzymanie zieleni w miastach i gminach</t>
  </si>
  <si>
    <t>90004 Utrzymanie zieleni w miastach i gminach Suma</t>
  </si>
  <si>
    <t>90013 Schroniska dla zwierząt</t>
  </si>
  <si>
    <t>90013 Schroniska dla zwierząt Suma</t>
  </si>
  <si>
    <t>90015 Oświetlenie ulic, placów i dróg</t>
  </si>
  <si>
    <t>90015 Oświetlenie ulic, placów i dróg Suma</t>
  </si>
  <si>
    <t>90017 Zakłady gospodarki komunalnej</t>
  </si>
  <si>
    <t>90017 Zakłady gospodarki komunalnej Suma</t>
  </si>
  <si>
    <t>90019 Wpływy i wydatki związane z gromadzeniem środków z opłat i kar za korzystanie ze środowiska</t>
  </si>
  <si>
    <t>90019 Wpływy i wydatki związane z gromadzeniem środków z opłat i kar za korzystanie ze środowiska Suma</t>
  </si>
  <si>
    <t>90095 Pozostała działalność</t>
  </si>
  <si>
    <t>90095 Pozostała działalność Suma</t>
  </si>
  <si>
    <t>921 KULTURA I OCHRONA DZIEDZICTWA NARODOWEGO</t>
  </si>
  <si>
    <t>92105 Pozostałe zadania w zakresie kultury</t>
  </si>
  <si>
    <t>92105 Pozostałe zadania w zakresie kultury Suma</t>
  </si>
  <si>
    <t>92106 Teatry</t>
  </si>
  <si>
    <t>92106 Teatry Suma</t>
  </si>
  <si>
    <t>92109 Domy i ośrodki kultury, świetlice i kluby</t>
  </si>
  <si>
    <t>92109 Domy i ośrodki kultury, świetlice i kluby Suma</t>
  </si>
  <si>
    <t>92116 Biblioteki</t>
  </si>
  <si>
    <t>92116 Biblioteki Suma</t>
  </si>
  <si>
    <t>92118 Muzea</t>
  </si>
  <si>
    <t>92118 Muzea Suma</t>
  </si>
  <si>
    <t>92120 Ochrona zabytków i opieka nad zabytkami</t>
  </si>
  <si>
    <t>92120 Ochrona zabytków i opieka nad zabytkami Suma</t>
  </si>
  <si>
    <t>921 KULTURA I OCHRONA DZIEDZICTWA NARODOWEGO Suma</t>
  </si>
  <si>
    <t>92601 Obiekty sportowe</t>
  </si>
  <si>
    <t>92601 Obiekty sportowe Suma</t>
  </si>
  <si>
    <t>92605 Zadania w zakresie kultury fizycznej i sportu</t>
  </si>
  <si>
    <t>92605 Zadania w zakresie kultury fizycznej i sportu Suma</t>
  </si>
  <si>
    <t>92695 Pozostała działalność</t>
  </si>
  <si>
    <t>92695 Pozostała działalność Suma</t>
  </si>
  <si>
    <t>Plan wydatków budżetu miasta na 2010 rok</t>
  </si>
  <si>
    <t>RD Babie Doły</t>
  </si>
  <si>
    <t>RD Chwarzno - Wiczlino</t>
  </si>
  <si>
    <t>RD Chylonia</t>
  </si>
  <si>
    <t>RD Cisowa</t>
  </si>
  <si>
    <t>RD Dąbrowa</t>
  </si>
  <si>
    <t>RD Działki Leśne</t>
  </si>
  <si>
    <t>RD Grabówek</t>
  </si>
  <si>
    <t>RD Kamienna Góra</t>
  </si>
  <si>
    <t>RD Karwiny</t>
  </si>
  <si>
    <t>RD Leszczynki</t>
  </si>
  <si>
    <t>RD Mały Kack</t>
  </si>
  <si>
    <t>RD Obłuże</t>
  </si>
  <si>
    <t>RD Oksywie</t>
  </si>
  <si>
    <t>RD Orłowo</t>
  </si>
  <si>
    <t>RD Pogórze</t>
  </si>
  <si>
    <t>RD Pustki Cisowskie</t>
  </si>
  <si>
    <t>RD Redłowo</t>
  </si>
  <si>
    <t>RD Śródmieście</t>
  </si>
  <si>
    <t>RD Wielki Kack</t>
  </si>
  <si>
    <t>RD Witom.- Radiostacja</t>
  </si>
  <si>
    <t>RD Witom.-Leśniczówka</t>
  </si>
  <si>
    <t>RD Wzg. Św. Maksymiliana</t>
  </si>
  <si>
    <t>Plan wydatków rad dzielnic na 2010 rok</t>
  </si>
  <si>
    <t>Załącznik nr 7</t>
  </si>
  <si>
    <t xml:space="preserve">Plan dochodów i wydatków związanych z realizacją zadań na mocy porozumień z organami administracji rządowej i zadań realizowanych w drodze umów i porozumień między jst. </t>
  </si>
  <si>
    <t>Załącznik nr 4 do URM nr IX/............/07 z 27-06-2007r.</t>
  </si>
  <si>
    <t>I. DOTACJE DLA JEDNOSTEK SEKTORA FINANSÓW PUBLICZNYCH</t>
  </si>
  <si>
    <t>1. Zestawienie dotacji podmiotowych z budżetu miasta na 2011 rok</t>
  </si>
  <si>
    <t>Dz.</t>
  </si>
  <si>
    <t>Rozdz.</t>
  </si>
  <si>
    <t>Wyszczególnienie</t>
  </si>
  <si>
    <t>Kwota dotacji z budżetu</t>
  </si>
  <si>
    <t>Szkoły podstawowe  (niepubliczne lub publiczne placówki niesamorządowe)</t>
  </si>
  <si>
    <t>Oddziały przedszkolne (niepubliczne lub publiczne placówki niesamorządowe)</t>
  </si>
  <si>
    <t>Przedszkola (niepubliczne lub publiczne placówki niesamorządowe)</t>
  </si>
  <si>
    <t>Gimnazja (niepubliczne lub publiczne placówki niesamorządowe)</t>
  </si>
  <si>
    <t>Licea ogólnokształcące  (niepubliczne lub publiczne placówki niesamorządowe)</t>
  </si>
  <si>
    <t>Licea profilowane (niepubliczne lub publiczne placówki niesamorządowe)</t>
  </si>
  <si>
    <t>Szkoły zawodowe (niepubliczne lub publiczne placówki niesamorządowe)</t>
  </si>
  <si>
    <t>Ratownictwo medyczne (MSPR)</t>
  </si>
  <si>
    <t>Publiczny ZOZ OPiTU</t>
  </si>
  <si>
    <t>Niepubliczna Poradnia Psychologiczno - Pedagogiczna</t>
  </si>
  <si>
    <t>Specjalne ośrodki szkolno - wychowawcze (niepubliczne lub publiczne placówki niesamorządowe)</t>
  </si>
  <si>
    <t>Teatr Miejski</t>
  </si>
  <si>
    <t>Teatr Muzyczny</t>
  </si>
  <si>
    <t>Centrum Kultury</t>
  </si>
  <si>
    <t>Miejska Biblioteka Publiczna</t>
  </si>
  <si>
    <t>Muzeum Miasta Gdyni</t>
  </si>
  <si>
    <t>Centralne Muzeum Morskie</t>
  </si>
  <si>
    <t>OGÓŁEM</t>
  </si>
  <si>
    <t>2. Zestawienie dotacji przedmiotowych z budżetu miasta dla komunalnych zakładów budżetowych i gospodarstw pomocniczych na 2011 rok</t>
  </si>
  <si>
    <t>Administracja Budynków Komunalnych nr 3</t>
  </si>
  <si>
    <t>Administracja Budynków Komunalnych nr 4</t>
  </si>
  <si>
    <t>Zarząd Cmentarzy Komunalnych</t>
  </si>
  <si>
    <t>Hala Sportowo - Widowiskowa</t>
  </si>
  <si>
    <t>3. Zestawienie dotacji celowych z budżetu miasta na dofinansowanie realizacji inwestycji zakładów budżetowych,  jednostek kultury i innych jednostek sektora finansów publicznych na 2011 rok</t>
  </si>
  <si>
    <t>Szpital Morski  - rozbudowa części zabiegowej Gdyńskiego Centrum Onkologii</t>
  </si>
  <si>
    <t>Szpital Miejski - zakup sprzętu i aparatury medycznej dla potrzeb Bloku Operacyjnego</t>
  </si>
  <si>
    <t>Zarząd Cmentarzy Komunalnych - Budowa ogrodzenia na cmentarzu w Kacku</t>
  </si>
  <si>
    <t>Zarząd Cmentarzy Komunalnych - Montaż poręczy</t>
  </si>
  <si>
    <t>Zarząd Cmentarzy Komunalnych - Oświetlenie alei cmentarnej</t>
  </si>
  <si>
    <t>Zarząd Cmentarzy Komunalnych - Przebudowa alejek</t>
  </si>
  <si>
    <t>Zarząd Cmentarzy Komunalnych - Zakup urządzeń pogrzebowych (winda)</t>
  </si>
  <si>
    <t>Zarząd Cmentarzy Komunalnych - Zakup urządzeń do prac ogrodniczych na cmentarzach</t>
  </si>
  <si>
    <t>Teatr Muzyczny - Modernizacja i rozbudowa obiektu</t>
  </si>
  <si>
    <t>Teatr Miejski - Zakup sprzętu nagłaśniającego</t>
  </si>
  <si>
    <t>Teatr Miejski - Zakup samochodu dostawczego</t>
  </si>
  <si>
    <t>Centrum Kultury - Kronika Wydarzeń Gdyńskich</t>
  </si>
  <si>
    <t>Centrum Kultury - Zakup i montaż systemu alarmowego i monitoringu</t>
  </si>
  <si>
    <t>Miejska Biblioteka Publiczna - zakupy inwestycyjne</t>
  </si>
  <si>
    <t>Muzeum Miasta - Projekt przesłon świetlików z automatyką</t>
  </si>
  <si>
    <t>Hala Widowiskowo - Sportowa - budowa obiektu</t>
  </si>
  <si>
    <t>Urząd Morski - budowa falochronu wschodniego</t>
  </si>
  <si>
    <t>4. Zestawienie dotacji celowych z budżetu miasta na dofinansowanie zadań bieżących innych jednostek sektora finansów publicznych na 2007 rok</t>
  </si>
  <si>
    <t>Szpital Miejski</t>
  </si>
  <si>
    <t>Przedszkole Nr 24</t>
  </si>
  <si>
    <t>Przedszkole Nr 26</t>
  </si>
  <si>
    <t>Przedszkole Nr 30</t>
  </si>
  <si>
    <t>Przedszkole Nr 31</t>
  </si>
  <si>
    <t>Przedszkole Nr 52</t>
  </si>
  <si>
    <t>4. Zestawienie dotacji celowych planowanych do przekazania jednostkom samorządu terytorialnego na zadania realizowane na podstawie pozrozumień na 2011 rok</t>
  </si>
  <si>
    <t>Metropolitalny Związek Komunikacyjny Zatoki Gdańskiej</t>
  </si>
  <si>
    <t>Działalność usługowa</t>
  </si>
  <si>
    <t>Urzędy gmin (miast i miast na prawach powiatu)</t>
  </si>
  <si>
    <t>Oddziały przedszkolne przy szkołach podstawowych</t>
  </si>
  <si>
    <t>Przedszkola</t>
  </si>
  <si>
    <t>Placówki opiekuńczo - wychowawcze</t>
  </si>
  <si>
    <t>Rodziny zastępcze</t>
  </si>
  <si>
    <t>Rehabilitacja zawodowa i społeczna osób niepełnosprawnych</t>
  </si>
  <si>
    <t>Gospodarka ściekowa i ochrona wód</t>
  </si>
  <si>
    <t>5. Zestawienie dotacji celowych planowanych do przekazania pozostałym jednostkom sektora finansów publicznych na 2011 rok</t>
  </si>
  <si>
    <t>Realizacja polityki turystycznej Gdyni</t>
  </si>
  <si>
    <t>6. Dotacje celowe na pomoc finansową udzielana między j.s.t. na dofinansowanie własnych zadań bieżących w 2011 roku</t>
  </si>
  <si>
    <t>Dotacja dla Samorządu Województwa Pomorskiego na realizację zadania "Kolej metropolitalna w trójmieście"</t>
  </si>
  <si>
    <t>Razem</t>
  </si>
  <si>
    <t>II. DOTACJE DLA JEDNOSTEK SPOZA SEKTORA FINANSÓW PUBLICZNYCH</t>
  </si>
  <si>
    <t>1. Zestawienie dotacji celowych z budżetu miasta na realizację zadań przez organizacje pożytku publicznego w 2011 roku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</si>
  <si>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</si>
  <si>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</si>
  <si>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2830 dotacja celowa z budżetu na finansowanie lub dofinansowanie zadań zleconych do realizacji pozostałym jednostkom nie zaliczanym do sektora finansów publicznych</t>
  </si>
  <si>
    <t>2828 dotacja celowa z budżetu na finansowanie lub dofinansowanie zadań zleconych do realizacji stowarzyszeniom</t>
  </si>
  <si>
    <t>2. Zestawienie dotacji celowych z budżetu miasta na realizację zadań przez jednostki niezaliczane do sektora finansów publicznych w 2011 roku</t>
  </si>
  <si>
    <t>2007 dotacja celowa z budżetu dla jednostek niezaliczanych do sektora finansów publicznych realizujących projekty lub zadania finansowane z udziałem środków z budżetu Unii Europejskiej</t>
  </si>
  <si>
    <t>2009 dotacja celowa z budżetu dla jednostek niezaliczanych do sektora finansów publicznych realizujących projekty lub zadania finansowane z udziałem środków z budżetu Unii Europejskiej</t>
  </si>
  <si>
    <t>2680 dotacja celowa z budżetu dla jednostek niezaliczanych do sektora finansów publicznych realizujących projekty lub zadania finansowane z udziałem środków z budżetu Unii Europejskiej</t>
  </si>
  <si>
    <t>2681 dotacja celowa z budżetu dla jednostek niezaliczanych do sektora finansów publicznych realizujących projekty lub zadania finansowane z udziałem środków z budżetu Unii Europejskiej</t>
  </si>
  <si>
    <t>2720 dotacje celowe z budżetu na finansowanie lub dofinansowanie prac remontowych i konserwatorskich obiektów zabytkowych przekazane jednostkom niezaliczanym do sektora finansów publicznych</t>
  </si>
  <si>
    <t>2730 dotacje celowe z budżetu na finansowanie lub dofinansowanie prac remontowych i konserwatorskich obiektów zabytkowych, przekazane jednostkom zaliczanym do sektora finansów publicznych</t>
  </si>
  <si>
    <t xml:space="preserve">Razem </t>
  </si>
  <si>
    <t>Załącznik nr 3</t>
  </si>
  <si>
    <t>Załącznik nr 3 do ZP nr ………/07/V/K z 29-05-2007r.</t>
  </si>
  <si>
    <t>Plan przychodów i wydatków zakładów budżetowych na 2011 rok.</t>
  </si>
  <si>
    <t>Lp.</t>
  </si>
  <si>
    <t>Placówka</t>
  </si>
  <si>
    <t>Przychody</t>
  </si>
  <si>
    <t>w tym: dotacje z budżetu</t>
  </si>
  <si>
    <t>Wydatki</t>
  </si>
  <si>
    <t>w tym: wynagrodzenia i pochodne</t>
  </si>
  <si>
    <t>w tym:             wydatki inwestycyjne</t>
  </si>
  <si>
    <t>Rozdz. 70001 - zakłady gospodarki mieszkaniowej</t>
  </si>
  <si>
    <t>Rozdz. 90017 - zakłady gospodarki komunalnej</t>
  </si>
  <si>
    <t>Rozdz. 92601 - obiekty spotrowe</t>
  </si>
  <si>
    <t>Hala Widowiskowo - Sportowa</t>
  </si>
  <si>
    <t>Załącznik nr 4</t>
  </si>
  <si>
    <t>Załącznik nr 1</t>
  </si>
  <si>
    <t>Załącznik nr 2</t>
  </si>
  <si>
    <t>Załącznik nr 6</t>
  </si>
  <si>
    <t>Załącznik nr 8</t>
  </si>
  <si>
    <t>Dochody i wydatki związane z gromadzeniem środków z opłat i kar za korzystanie ze środowiska</t>
  </si>
  <si>
    <t>Załącznik nr 9</t>
  </si>
  <si>
    <t xml:space="preserve">Suma </t>
  </si>
  <si>
    <t>Załącznik nr 5</t>
  </si>
  <si>
    <t>Plan dochodów rachunków dochodów jednostek, o których mowa w art. 223 ust. 1 uofp, oraz wydatków nimi sfinansowanych na 2011 rok.</t>
  </si>
  <si>
    <t>Dochody</t>
  </si>
  <si>
    <t>Rozdz. 80101 - szkoły podstawowe</t>
  </si>
  <si>
    <t>Szkoła Podstawowa Nr 6</t>
  </si>
  <si>
    <t>Zespół Szkół Nr  5</t>
  </si>
  <si>
    <t>Szkoła Podstawowa Nr 10</t>
  </si>
  <si>
    <t>Zespół Szkół Nr  6</t>
  </si>
  <si>
    <t>Zespół Szkół Nr  7</t>
  </si>
  <si>
    <t>Szkoła Podstawowa Nr 13</t>
  </si>
  <si>
    <t>Zespół Sportowych Szkół Ogólnokształcących</t>
  </si>
  <si>
    <t>Szkoła Podstawowa Nr 16</t>
  </si>
  <si>
    <t>Szkoła Podstawowa Nr 17</t>
  </si>
  <si>
    <t>Szkoła Podstawowa Nr 18</t>
  </si>
  <si>
    <t>Szkoła Podstawowa Nr 20</t>
  </si>
  <si>
    <t>Szkoła Podstawowa Nr 21</t>
  </si>
  <si>
    <t>Szkoła Podstawowa Nr 23</t>
  </si>
  <si>
    <t>Szkoła Podstawowa Nr 26</t>
  </si>
  <si>
    <t>Szkoła Podstawowa Nr 28</t>
  </si>
  <si>
    <t>Szkoła Podstawowa Nr 29</t>
  </si>
  <si>
    <t>Zespół Szkół Nr 9</t>
  </si>
  <si>
    <t>Szkoła Podstawowa Nr 33</t>
  </si>
  <si>
    <t>Szkoła Podstawowa Nr 34</t>
  </si>
  <si>
    <t>Szkoła Podstawowa Nr 35</t>
  </si>
  <si>
    <t>Szkoła Podstawowa Nr 37</t>
  </si>
  <si>
    <t>Szkoła Podstawowa Nr 39</t>
  </si>
  <si>
    <t>Szkoła Podstawowa Nr 40</t>
  </si>
  <si>
    <t>Zespół Szkół Nr 10</t>
  </si>
  <si>
    <t>Zespół Szkół Nr 11</t>
  </si>
  <si>
    <t>Zespół Szkół Nr 12</t>
  </si>
  <si>
    <t>Zespół Wczesnej Edukacji nr 1</t>
  </si>
  <si>
    <t>Zespół Szkół Nr 13</t>
  </si>
  <si>
    <t>Zesp.Szk.Nr 14</t>
  </si>
  <si>
    <t>Zesp.Szk.Nr 15</t>
  </si>
  <si>
    <t>Rozdz. 80102 - szkoły podstawowe specjalne</t>
  </si>
  <si>
    <t>Zespół Szkół Specjalnych Nr 17</t>
  </si>
  <si>
    <t>Rozdz. 80104 - przedszkola</t>
  </si>
  <si>
    <t>Przedszkola 80104</t>
  </si>
  <si>
    <t>Przedszkole Samorządowe Nr 4</t>
  </si>
  <si>
    <t>Przedszkole Samorządowe Nr 5</t>
  </si>
  <si>
    <t>Przedszkole Samorządowe Nr 6</t>
  </si>
  <si>
    <t>Przedszkole Samorządowe Nr 7</t>
  </si>
  <si>
    <t>Przedszkole Samorządowe Nr 8</t>
  </si>
  <si>
    <t>Przedszkole Samorządowe Nr 14</t>
  </si>
  <si>
    <t>Przedszkole Samorządowe Nr 15</t>
  </si>
  <si>
    <t>Przedszkole Samorządowe Nr 16</t>
  </si>
  <si>
    <t>Przedszkole Samorządowe Nr 18</t>
  </si>
  <si>
    <t>Przedszkole Samorządowe Nr 19</t>
  </si>
  <si>
    <t>Przedszkole Samorządowe Nr 21</t>
  </si>
  <si>
    <t>Przedszkole Samorządowe Nr 22</t>
  </si>
  <si>
    <t>Przedszkole Samorządowe Nr 23</t>
  </si>
  <si>
    <t>Przedszkole Samorządowe Nr 25</t>
  </si>
  <si>
    <t>Przedszkole Samorządowe Nr 26</t>
  </si>
  <si>
    <t>Przedszkole Samorządowe Nr 28</t>
  </si>
  <si>
    <t>Przedszkole Samorządowe Nr 29</t>
  </si>
  <si>
    <t>Przedszkole Samorządowe Nr 31</t>
  </si>
  <si>
    <t>Przedszkole Samorządowe Nr 35</t>
  </si>
  <si>
    <t>Przedszkole Samorządowe Nr 36</t>
  </si>
  <si>
    <t>Przedszkole Samorządowe Nr 37</t>
  </si>
  <si>
    <t>Przedszkole Samorządowe Nr 38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</si>
</sst>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yy\-mm\-dd"/>
    <numFmt numFmtId="170" formatCode="dd\-mmm\-yy"/>
    <numFmt numFmtId="171" formatCode="dd\-mmm"/>
    <numFmt numFmtId="172" formatCode="mmm\-yy"/>
    <numFmt numFmtId="173" formatCode="yy\-mm\-dd\ hh:mm"/>
    <numFmt numFmtId="174" formatCode="#,##0.0"/>
    <numFmt numFmtId="175" formatCode="0.0%"/>
    <numFmt numFmtId="176" formatCode="#,##0.0000"/>
    <numFmt numFmtId="177" formatCode="#,##0.0\ _z_ł;[Red]\-#,##0.0\ _z_ł"/>
    <numFmt numFmtId="178" formatCode="#,##0.00000"/>
    <numFmt numFmtId="179" formatCode="#,##0.00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%"/>
    <numFmt numFmtId="186" formatCode="0.00000%"/>
    <numFmt numFmtId="187" formatCode="0.000000%"/>
    <numFmt numFmtId="188" formatCode="0.0000000%"/>
    <numFmt numFmtId="189" formatCode="0.000%"/>
    <numFmt numFmtId="190" formatCode="d\-mmm\-yy"/>
    <numFmt numFmtId="191" formatCode="_-* #,##0.0\ _z_ł_-;\-* #,##0.0\ _z_ł_-;_-* &quot;-&quot;??\ _z_ł_-;_-@_-"/>
    <numFmt numFmtId="192" formatCode="_-* #,##0\ _z_ł_-;\-* #,##0\ _z_ł_-;_-* &quot;-&quot;??\ _z_ł_-;_-@_-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* #,##0_-;\-* #,##0_-;_-* &quot;-&quot;_-;_-@_-"/>
    <numFmt numFmtId="199" formatCode="_-&quot;€&quot;* #,##0.00_-;\-&quot;€&quot;* #,##0.00_-;_-&quot;€&quot;* &quot;-&quot;??_-;_-@_-"/>
    <numFmt numFmtId="200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color indexed="10"/>
      <name val="Arial CE"/>
      <family val="2"/>
    </font>
    <font>
      <i/>
      <sz val="9"/>
      <color indexed="10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i/>
      <sz val="10"/>
      <color indexed="10"/>
      <name val="Arial CE"/>
      <family val="2"/>
    </font>
    <font>
      <b/>
      <sz val="9"/>
      <name val="Arial"/>
      <family val="2"/>
    </font>
    <font>
      <b/>
      <sz val="11"/>
      <color indexed="10"/>
      <name val="Arial CE"/>
      <family val="2"/>
    </font>
    <font>
      <i/>
      <sz val="8"/>
      <name val="Arial CE"/>
      <family val="2"/>
    </font>
    <font>
      <b/>
      <sz val="9"/>
      <name val="Arial Narrow"/>
      <family val="2"/>
    </font>
    <font>
      <b/>
      <i/>
      <sz val="9"/>
      <color indexed="10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3" fontId="1" fillId="0" borderId="0" xfId="19" applyNumberFormat="1">
      <alignment/>
      <protection/>
    </xf>
    <xf numFmtId="0" fontId="1" fillId="0" borderId="0" xfId="19">
      <alignment/>
      <protection/>
    </xf>
    <xf numFmtId="0" fontId="1" fillId="0" borderId="0" xfId="19" applyFill="1">
      <alignment/>
      <protection/>
    </xf>
    <xf numFmtId="0" fontId="1" fillId="0" borderId="0" xfId="19" applyBorder="1" applyAlignment="1">
      <alignment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1" fillId="0" borderId="8" xfId="19" applyFont="1" applyFill="1" applyBorder="1" applyAlignment="1">
      <alignment vertical="top" wrapText="1"/>
      <protection/>
    </xf>
    <xf numFmtId="0" fontId="1" fillId="0" borderId="3" xfId="19" applyFont="1" applyFill="1" applyBorder="1" applyAlignment="1">
      <alignment wrapText="1"/>
      <protection/>
    </xf>
    <xf numFmtId="3" fontId="1" fillId="0" borderId="9" xfId="19" applyNumberFormat="1" applyFont="1" applyFill="1" applyBorder="1" applyAlignment="1">
      <alignment vertical="center" wrapText="1"/>
      <protection/>
    </xf>
    <xf numFmtId="0" fontId="1" fillId="0" borderId="10" xfId="19" applyFont="1" applyFill="1" applyBorder="1" applyAlignment="1">
      <alignment vertical="top" wrapText="1"/>
      <protection/>
    </xf>
    <xf numFmtId="0" fontId="3" fillId="0" borderId="2" xfId="19" applyFont="1" applyFill="1" applyBorder="1" applyAlignment="1">
      <alignment/>
      <protection/>
    </xf>
    <xf numFmtId="0" fontId="3" fillId="0" borderId="4" xfId="19" applyFont="1" applyFill="1" applyBorder="1">
      <alignment/>
      <protection/>
    </xf>
    <xf numFmtId="3" fontId="3" fillId="0" borderId="1" xfId="19" applyNumberFormat="1" applyFont="1" applyFill="1" applyBorder="1" applyAlignment="1">
      <alignment vertical="center" wrapText="1"/>
      <protection/>
    </xf>
    <xf numFmtId="0" fontId="1" fillId="0" borderId="2" xfId="19" applyFont="1" applyFill="1" applyBorder="1" applyAlignment="1">
      <alignment vertical="top" wrapText="1"/>
      <protection/>
    </xf>
    <xf numFmtId="3" fontId="1" fillId="0" borderId="1" xfId="19" applyNumberFormat="1" applyFont="1" applyFill="1" applyBorder="1" applyAlignment="1">
      <alignment vertical="center" wrapText="1"/>
      <protection/>
    </xf>
    <xf numFmtId="0" fontId="2" fillId="0" borderId="2" xfId="19" applyFont="1" applyFill="1" applyBorder="1" applyAlignment="1">
      <alignment/>
      <protection/>
    </xf>
    <xf numFmtId="0" fontId="2" fillId="0" borderId="11" xfId="19" applyFont="1" applyFill="1" applyBorder="1" applyAlignment="1">
      <alignment/>
      <protection/>
    </xf>
    <xf numFmtId="0" fontId="2" fillId="0" borderId="11" xfId="19" applyFont="1" applyFill="1" applyBorder="1">
      <alignment/>
      <protection/>
    </xf>
    <xf numFmtId="3" fontId="2" fillId="0" borderId="1" xfId="19" applyNumberFormat="1" applyFont="1" applyFill="1" applyBorder="1" applyAlignment="1">
      <alignment vertical="center" wrapText="1"/>
      <protection/>
    </xf>
    <xf numFmtId="0" fontId="1" fillId="0" borderId="5" xfId="19" applyFont="1" applyFill="1" applyBorder="1" applyAlignment="1">
      <alignment vertical="top"/>
      <protection/>
    </xf>
    <xf numFmtId="0" fontId="1" fillId="0" borderId="5" xfId="19" applyFont="1" applyFill="1" applyBorder="1" applyAlignment="1">
      <alignment vertical="top"/>
      <protection/>
    </xf>
    <xf numFmtId="0" fontId="1" fillId="0" borderId="12" xfId="19" applyFont="1" applyFill="1" applyBorder="1" applyAlignment="1">
      <alignment vertical="top" wrapText="1"/>
      <protection/>
    </xf>
    <xf numFmtId="0" fontId="1" fillId="0" borderId="3" xfId="19" applyFont="1" applyFill="1" applyBorder="1" applyAlignment="1">
      <alignment wrapText="1"/>
      <protection/>
    </xf>
    <xf numFmtId="3" fontId="1" fillId="0" borderId="1" xfId="19" applyNumberFormat="1" applyFont="1" applyFill="1" applyBorder="1" applyAlignment="1">
      <alignment vertical="center" wrapText="1"/>
      <protection/>
    </xf>
    <xf numFmtId="0" fontId="1" fillId="0" borderId="13" xfId="19" applyFont="1" applyFill="1" applyBorder="1" applyAlignment="1">
      <alignment vertical="top" wrapText="1"/>
      <protection/>
    </xf>
    <xf numFmtId="0" fontId="1" fillId="0" borderId="14" xfId="19" applyFont="1" applyFill="1" applyBorder="1" applyAlignment="1">
      <alignment vertical="top" wrapText="1"/>
      <protection/>
    </xf>
    <xf numFmtId="0" fontId="1" fillId="0" borderId="15" xfId="19" applyFont="1" applyFill="1" applyBorder="1" applyAlignment="1">
      <alignment vertical="top" wrapText="1"/>
      <protection/>
    </xf>
    <xf numFmtId="0" fontId="1" fillId="0" borderId="16" xfId="19" applyFont="1" applyFill="1" applyBorder="1" applyAlignment="1">
      <alignment vertical="top" wrapText="1"/>
      <protection/>
    </xf>
    <xf numFmtId="0" fontId="1" fillId="0" borderId="8" xfId="19" applyFont="1" applyFill="1" applyBorder="1" applyAlignment="1">
      <alignment vertical="top"/>
      <protection/>
    </xf>
    <xf numFmtId="0" fontId="1" fillId="0" borderId="1" xfId="19" applyFont="1" applyFill="1" applyBorder="1" applyAlignment="1">
      <alignment wrapText="1"/>
      <protection/>
    </xf>
    <xf numFmtId="0" fontId="3" fillId="0" borderId="17" xfId="19" applyFont="1" applyFill="1" applyBorder="1" applyAlignment="1">
      <alignment/>
      <protection/>
    </xf>
    <xf numFmtId="0" fontId="1" fillId="0" borderId="18" xfId="19" applyFont="1" applyFill="1" applyBorder="1" applyAlignment="1">
      <alignment vertical="top" wrapText="1"/>
      <protection/>
    </xf>
    <xf numFmtId="0" fontId="3" fillId="0" borderId="19" xfId="19" applyFont="1" applyFill="1" applyBorder="1" applyAlignment="1">
      <alignment/>
      <protection/>
    </xf>
    <xf numFmtId="0" fontId="1" fillId="0" borderId="19" xfId="19" applyBorder="1">
      <alignment/>
      <protection/>
    </xf>
    <xf numFmtId="0" fontId="3" fillId="0" borderId="8" xfId="19" applyFont="1" applyFill="1" applyBorder="1" applyAlignment="1">
      <alignment/>
      <protection/>
    </xf>
    <xf numFmtId="0" fontId="1" fillId="0" borderId="0" xfId="19" applyFont="1">
      <alignment/>
      <protection/>
    </xf>
    <xf numFmtId="0" fontId="3" fillId="0" borderId="6" xfId="19" applyFont="1" applyFill="1" applyBorder="1" applyAlignment="1">
      <alignment/>
      <protection/>
    </xf>
    <xf numFmtId="0" fontId="3" fillId="0" borderId="7" xfId="19" applyFont="1" applyFill="1" applyBorder="1" applyAlignment="1">
      <alignment/>
      <protection/>
    </xf>
    <xf numFmtId="0" fontId="3" fillId="0" borderId="7" xfId="19" applyFont="1" applyFill="1" applyBorder="1">
      <alignment/>
      <protection/>
    </xf>
    <xf numFmtId="3" fontId="1" fillId="0" borderId="0" xfId="19" applyNumberFormat="1" applyBorder="1">
      <alignment/>
      <protection/>
    </xf>
    <xf numFmtId="0" fontId="1" fillId="0" borderId="0" xfId="19" applyBorder="1">
      <alignment/>
      <protection/>
    </xf>
    <xf numFmtId="0" fontId="1" fillId="0" borderId="0" xfId="19" applyFill="1" applyBorder="1">
      <alignment/>
      <protection/>
    </xf>
    <xf numFmtId="0" fontId="1" fillId="0" borderId="1" xfId="19" applyFont="1" applyFill="1" applyBorder="1" applyAlignment="1">
      <alignment vertical="top" wrapText="1"/>
      <protection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8" fillId="0" borderId="0" xfId="20" applyNumberFormat="1" applyFont="1" applyAlignment="1">
      <alignment horizontal="center" wrapText="1"/>
      <protection/>
    </xf>
    <xf numFmtId="0" fontId="8" fillId="0" borderId="0" xfId="20" applyNumberFormat="1" applyFont="1" applyAlignment="1">
      <alignment horizontal="left" vertical="top" wrapText="1"/>
      <protection/>
    </xf>
    <xf numFmtId="0" fontId="8" fillId="0" borderId="0" xfId="20" applyNumberFormat="1" applyFont="1" applyAlignment="1">
      <alignment horizontal="left" wrapText="1"/>
      <protection/>
    </xf>
    <xf numFmtId="0" fontId="9" fillId="0" borderId="0" xfId="20" applyNumberFormat="1" applyFont="1" applyAlignment="1">
      <alignment horizontal="left" vertical="top" wrapText="1"/>
      <protection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11" fillId="0" borderId="1" xfId="0" applyNumberFormat="1" applyFont="1" applyBorder="1" applyAlignment="1">
      <alignment/>
    </xf>
    <xf numFmtId="0" fontId="12" fillId="0" borderId="2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3" fontId="12" fillId="0" borderId="1" xfId="0" applyNumberFormat="1" applyFont="1" applyBorder="1" applyAlignment="1">
      <alignment/>
    </xf>
    <xf numFmtId="0" fontId="13" fillId="0" borderId="2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3" fontId="13" fillId="0" borderId="1" xfId="0" applyNumberFormat="1" applyFont="1" applyBorder="1" applyAlignment="1">
      <alignment/>
    </xf>
    <xf numFmtId="0" fontId="11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3" fontId="1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vertical="top"/>
    </xf>
    <xf numFmtId="0" fontId="12" fillId="0" borderId="4" xfId="0" applyFont="1" applyFill="1" applyBorder="1" applyAlignment="1">
      <alignment vertical="top"/>
    </xf>
    <xf numFmtId="3" fontId="12" fillId="0" borderId="1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3" fontId="13" fillId="0" borderId="1" xfId="0" applyNumberFormat="1" applyFont="1" applyFill="1" applyBorder="1" applyAlignment="1">
      <alignment wrapText="1"/>
    </xf>
    <xf numFmtId="0" fontId="11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3" fontId="10" fillId="0" borderId="1" xfId="0" applyNumberFormat="1" applyFont="1" applyFill="1" applyBorder="1" applyAlignment="1">
      <alignment wrapText="1"/>
    </xf>
    <xf numFmtId="0" fontId="17" fillId="0" borderId="0" xfId="18" applyFont="1" applyAlignment="1">
      <alignment horizontal="center"/>
      <protection/>
    </xf>
    <xf numFmtId="0" fontId="17" fillId="0" borderId="0" xfId="18" applyFont="1">
      <alignment/>
      <protection/>
    </xf>
    <xf numFmtId="0" fontId="18" fillId="0" borderId="0" xfId="18" applyFont="1" applyAlignment="1">
      <alignment horizontal="right"/>
      <protection/>
    </xf>
    <xf numFmtId="0" fontId="18" fillId="0" borderId="0" xfId="18" applyFont="1" applyFill="1" applyAlignment="1">
      <alignment horizontal="right"/>
      <protection/>
    </xf>
    <xf numFmtId="0" fontId="17" fillId="0" borderId="0" xfId="18" applyFont="1" applyFill="1">
      <alignment/>
      <protection/>
    </xf>
    <xf numFmtId="0" fontId="20" fillId="0" borderId="0" xfId="18" applyFont="1">
      <alignment/>
      <protection/>
    </xf>
    <xf numFmtId="0" fontId="20" fillId="0" borderId="0" xfId="18" applyFont="1" applyFill="1">
      <alignment/>
      <protection/>
    </xf>
    <xf numFmtId="0" fontId="17" fillId="0" borderId="0" xfId="18" applyFont="1" applyFill="1" applyAlignment="1">
      <alignment horizontal="center"/>
      <protection/>
    </xf>
    <xf numFmtId="0" fontId="19" fillId="0" borderId="20" xfId="18" applyFont="1" applyFill="1" applyBorder="1" applyAlignment="1">
      <alignment horizontal="center" vertical="center"/>
      <protection/>
    </xf>
    <xf numFmtId="0" fontId="19" fillId="0" borderId="21" xfId="18" applyFont="1" applyFill="1" applyBorder="1" applyAlignment="1">
      <alignment horizontal="center" vertical="center"/>
      <protection/>
    </xf>
    <xf numFmtId="0" fontId="19" fillId="0" borderId="22" xfId="18" applyFont="1" applyFill="1" applyBorder="1" applyAlignment="1">
      <alignment horizontal="center" vertical="center"/>
      <protection/>
    </xf>
    <xf numFmtId="3" fontId="19" fillId="0" borderId="23" xfId="18" applyNumberFormat="1" applyFont="1" applyFill="1" applyBorder="1" applyAlignment="1">
      <alignment horizontal="center" vertical="center" wrapText="1"/>
      <protection/>
    </xf>
    <xf numFmtId="0" fontId="20" fillId="0" borderId="0" xfId="18" applyFont="1" applyAlignment="1">
      <alignment vertical="center"/>
      <protection/>
    </xf>
    <xf numFmtId="0" fontId="20" fillId="0" borderId="24" xfId="18" applyFont="1" applyFill="1" applyBorder="1" applyAlignment="1">
      <alignment horizontal="center" vertical="center"/>
      <protection/>
    </xf>
    <xf numFmtId="0" fontId="20" fillId="0" borderId="25" xfId="18" applyFont="1" applyFill="1" applyBorder="1" applyAlignment="1">
      <alignment horizontal="center" vertical="center"/>
      <protection/>
    </xf>
    <xf numFmtId="0" fontId="20" fillId="0" borderId="26" xfId="18" applyFont="1" applyFill="1" applyBorder="1" applyAlignment="1">
      <alignment vertical="center" wrapText="1"/>
      <protection/>
    </xf>
    <xf numFmtId="3" fontId="20" fillId="0" borderId="27" xfId="18" applyNumberFormat="1" applyFont="1" applyFill="1" applyBorder="1" applyAlignment="1">
      <alignment vertical="center"/>
      <protection/>
    </xf>
    <xf numFmtId="0" fontId="19" fillId="0" borderId="0" xfId="18" applyFont="1" applyAlignment="1">
      <alignment vertical="center"/>
      <protection/>
    </xf>
    <xf numFmtId="0" fontId="20" fillId="0" borderId="28" xfId="18" applyFont="1" applyFill="1" applyBorder="1" applyAlignment="1">
      <alignment horizontal="center" vertical="center"/>
      <protection/>
    </xf>
    <xf numFmtId="0" fontId="20" fillId="0" borderId="29" xfId="18" applyFont="1" applyFill="1" applyBorder="1" applyAlignment="1">
      <alignment horizontal="center" vertical="center"/>
      <protection/>
    </xf>
    <xf numFmtId="0" fontId="20" fillId="0" borderId="30" xfId="18" applyFont="1" applyFill="1" applyBorder="1" applyAlignment="1">
      <alignment vertical="center" wrapText="1"/>
      <protection/>
    </xf>
    <xf numFmtId="3" fontId="20" fillId="0" borderId="31" xfId="18" applyNumberFormat="1" applyFont="1" applyFill="1" applyBorder="1" applyAlignment="1">
      <alignment vertical="center"/>
      <protection/>
    </xf>
    <xf numFmtId="0" fontId="20" fillId="0" borderId="30" xfId="18" applyFont="1" applyFill="1" applyBorder="1" applyAlignment="1">
      <alignment vertical="center"/>
      <protection/>
    </xf>
    <xf numFmtId="0" fontId="20" fillId="0" borderId="26" xfId="18" applyFont="1" applyFill="1" applyBorder="1" applyAlignment="1">
      <alignment vertical="center"/>
      <protection/>
    </xf>
    <xf numFmtId="0" fontId="19" fillId="0" borderId="28" xfId="18" applyFont="1" applyFill="1" applyBorder="1" applyAlignment="1">
      <alignment horizontal="center" vertical="center"/>
      <protection/>
    </xf>
    <xf numFmtId="0" fontId="20" fillId="0" borderId="30" xfId="18" applyFont="1" applyFill="1" applyBorder="1" applyAlignment="1">
      <alignment horizontal="center" vertical="center"/>
      <protection/>
    </xf>
    <xf numFmtId="0" fontId="20" fillId="0" borderId="1" xfId="18" applyFont="1" applyFill="1" applyBorder="1" applyAlignment="1">
      <alignment horizontal="center"/>
      <protection/>
    </xf>
    <xf numFmtId="0" fontId="19" fillId="0" borderId="1" xfId="18" applyFont="1" applyFill="1" applyBorder="1">
      <alignment/>
      <protection/>
    </xf>
    <xf numFmtId="3" fontId="19" fillId="0" borderId="1" xfId="18" applyNumberFormat="1" applyFont="1" applyFill="1" applyBorder="1">
      <alignment/>
      <protection/>
    </xf>
    <xf numFmtId="0" fontId="17" fillId="0" borderId="0" xfId="18" applyFont="1" applyAlignment="1">
      <alignment vertical="center"/>
      <protection/>
    </xf>
    <xf numFmtId="0" fontId="20" fillId="0" borderId="4" xfId="18" applyFont="1" applyFill="1" applyBorder="1" applyAlignment="1">
      <alignment horizontal="center" vertical="center"/>
      <protection/>
    </xf>
    <xf numFmtId="0" fontId="20" fillId="0" borderId="0" xfId="18" applyFont="1" applyFill="1" applyBorder="1" applyAlignment="1">
      <alignment horizontal="center" vertical="center"/>
      <protection/>
    </xf>
    <xf numFmtId="0" fontId="20" fillId="0" borderId="0" xfId="18" applyFont="1" applyFill="1" applyBorder="1" applyAlignment="1">
      <alignment vertical="center"/>
      <protection/>
    </xf>
    <xf numFmtId="3" fontId="20" fillId="0" borderId="32" xfId="18" applyNumberFormat="1" applyFont="1" applyFill="1" applyBorder="1" applyAlignment="1">
      <alignment vertical="center"/>
      <protection/>
    </xf>
    <xf numFmtId="0" fontId="17" fillId="0" borderId="24" xfId="18" applyFont="1" applyFill="1" applyBorder="1" applyAlignment="1">
      <alignment horizontal="center" vertical="center"/>
      <protection/>
    </xf>
    <xf numFmtId="0" fontId="17" fillId="0" borderId="25" xfId="18" applyFont="1" applyFill="1" applyBorder="1" applyAlignment="1">
      <alignment horizontal="center" vertical="center"/>
      <protection/>
    </xf>
    <xf numFmtId="0" fontId="17" fillId="0" borderId="30" xfId="18" applyFont="1" applyFill="1" applyBorder="1" applyAlignment="1">
      <alignment vertical="center"/>
      <protection/>
    </xf>
    <xf numFmtId="3" fontId="17" fillId="0" borderId="33" xfId="18" applyNumberFormat="1" applyFont="1" applyFill="1" applyBorder="1" applyAlignment="1">
      <alignment vertical="center"/>
      <protection/>
    </xf>
    <xf numFmtId="3" fontId="20" fillId="0" borderId="31" xfId="18" applyNumberFormat="1" applyFont="1" applyFill="1" applyBorder="1" applyAlignment="1">
      <alignment horizontal="right" vertical="center" wrapText="1"/>
      <protection/>
    </xf>
    <xf numFmtId="0" fontId="17" fillId="0" borderId="28" xfId="18" applyFont="1" applyFill="1" applyBorder="1" applyAlignment="1">
      <alignment horizontal="center" vertical="center"/>
      <protection/>
    </xf>
    <xf numFmtId="0" fontId="17" fillId="0" borderId="30" xfId="18" applyFont="1" applyFill="1" applyBorder="1" applyAlignment="1">
      <alignment horizontal="center" vertical="center"/>
      <protection/>
    </xf>
    <xf numFmtId="0" fontId="17" fillId="0" borderId="30" xfId="18" applyFont="1" applyFill="1" applyBorder="1" applyAlignment="1">
      <alignment vertical="center" wrapText="1"/>
      <protection/>
    </xf>
    <xf numFmtId="3" fontId="17" fillId="0" borderId="31" xfId="18" applyNumberFormat="1" applyFont="1" applyFill="1" applyBorder="1" applyAlignment="1">
      <alignment vertical="center"/>
      <protection/>
    </xf>
    <xf numFmtId="0" fontId="22" fillId="0" borderId="0" xfId="18" applyFont="1" applyAlignment="1">
      <alignment vertical="center"/>
      <protection/>
    </xf>
    <xf numFmtId="0" fontId="17" fillId="0" borderId="34" xfId="18" applyFont="1" applyFill="1" applyBorder="1" applyAlignment="1">
      <alignment horizontal="center" vertical="center"/>
      <protection/>
    </xf>
    <xf numFmtId="0" fontId="17" fillId="0" borderId="35" xfId="18" applyFont="1" applyFill="1" applyBorder="1" applyAlignment="1">
      <alignment horizontal="center" vertical="center"/>
      <protection/>
    </xf>
    <xf numFmtId="0" fontId="17" fillId="0" borderId="35" xfId="18" applyFont="1" applyFill="1" applyBorder="1" applyAlignment="1">
      <alignment vertical="center"/>
      <protection/>
    </xf>
    <xf numFmtId="3" fontId="17" fillId="0" borderId="36" xfId="18" applyNumberFormat="1" applyFont="1" applyFill="1" applyBorder="1" applyAlignment="1">
      <alignment vertical="center"/>
      <protection/>
    </xf>
    <xf numFmtId="0" fontId="22" fillId="0" borderId="20" xfId="18" applyFont="1" applyFill="1" applyBorder="1" applyAlignment="1">
      <alignment horizontal="center" vertical="center"/>
      <protection/>
    </xf>
    <xf numFmtId="0" fontId="22" fillId="0" borderId="21" xfId="18" applyFont="1" applyFill="1" applyBorder="1" applyAlignment="1">
      <alignment horizontal="center" vertical="center"/>
      <protection/>
    </xf>
    <xf numFmtId="0" fontId="22" fillId="0" borderId="22" xfId="18" applyFont="1" applyFill="1" applyBorder="1" applyAlignment="1">
      <alignment horizontal="center" vertical="center"/>
      <protection/>
    </xf>
    <xf numFmtId="3" fontId="22" fillId="0" borderId="23" xfId="18" applyNumberFormat="1" applyFont="1" applyFill="1" applyBorder="1" applyAlignment="1">
      <alignment horizontal="center" vertical="center" wrapText="1"/>
      <protection/>
    </xf>
    <xf numFmtId="0" fontId="17" fillId="0" borderId="30" xfId="18" applyFont="1" applyFill="1" applyBorder="1" applyAlignment="1">
      <alignment horizontal="left" vertical="center"/>
      <protection/>
    </xf>
    <xf numFmtId="3" fontId="17" fillId="0" borderId="31" xfId="18" applyNumberFormat="1" applyFont="1" applyFill="1" applyBorder="1" applyAlignment="1">
      <alignment horizontal="right" vertical="center" wrapText="1"/>
      <protection/>
    </xf>
    <xf numFmtId="0" fontId="17" fillId="0" borderId="28" xfId="18" applyFont="1" applyBorder="1" applyAlignment="1">
      <alignment vertical="center"/>
      <protection/>
    </xf>
    <xf numFmtId="0" fontId="17" fillId="0" borderId="30" xfId="18" applyFont="1" applyBorder="1" applyAlignment="1">
      <alignment vertical="center"/>
      <protection/>
    </xf>
    <xf numFmtId="0" fontId="17" fillId="0" borderId="1" xfId="18" applyFont="1" applyFill="1" applyBorder="1" applyAlignment="1">
      <alignment horizontal="center"/>
      <protection/>
    </xf>
    <xf numFmtId="0" fontId="22" fillId="0" borderId="1" xfId="18" applyFont="1" applyFill="1" applyBorder="1">
      <alignment/>
      <protection/>
    </xf>
    <xf numFmtId="3" fontId="22" fillId="0" borderId="1" xfId="18" applyNumberFormat="1" applyFont="1" applyFill="1" applyBorder="1">
      <alignment/>
      <protection/>
    </xf>
    <xf numFmtId="0" fontId="20" fillId="0" borderId="0" xfId="18" applyFont="1" applyFill="1" applyAlignment="1">
      <alignment horizontal="center"/>
      <protection/>
    </xf>
    <xf numFmtId="0" fontId="17" fillId="0" borderId="37" xfId="18" applyFont="1" applyFill="1" applyBorder="1" applyAlignment="1">
      <alignment horizontal="center" vertical="center"/>
      <protection/>
    </xf>
    <xf numFmtId="0" fontId="17" fillId="0" borderId="38" xfId="18" applyFont="1" applyFill="1" applyBorder="1" applyAlignment="1">
      <alignment horizontal="center" vertical="center"/>
      <protection/>
    </xf>
    <xf numFmtId="0" fontId="17" fillId="0" borderId="39" xfId="18" applyFont="1" applyFill="1" applyBorder="1" applyAlignment="1">
      <alignment horizontal="left" vertical="center"/>
      <protection/>
    </xf>
    <xf numFmtId="3" fontId="17" fillId="0" borderId="40" xfId="18" applyNumberFormat="1" applyFont="1" applyFill="1" applyBorder="1" applyAlignment="1">
      <alignment horizontal="right" vertical="center" wrapText="1"/>
      <protection/>
    </xf>
    <xf numFmtId="0" fontId="20" fillId="0" borderId="37" xfId="18" applyFont="1" applyFill="1" applyBorder="1" applyAlignment="1">
      <alignment horizontal="center" vertical="center"/>
      <protection/>
    </xf>
    <xf numFmtId="0" fontId="20" fillId="0" borderId="38" xfId="18" applyFont="1" applyFill="1" applyBorder="1" applyAlignment="1">
      <alignment horizontal="center" vertical="center"/>
      <protection/>
    </xf>
    <xf numFmtId="0" fontId="20" fillId="0" borderId="39" xfId="18" applyFont="1" applyFill="1" applyBorder="1" applyAlignment="1">
      <alignment horizontal="left" vertical="center"/>
      <protection/>
    </xf>
    <xf numFmtId="3" fontId="20" fillId="0" borderId="40" xfId="18" applyNumberFormat="1" applyFont="1" applyFill="1" applyBorder="1" applyAlignment="1">
      <alignment horizontal="right" vertical="center" wrapText="1"/>
      <protection/>
    </xf>
    <xf numFmtId="0" fontId="20" fillId="0" borderId="30" xfId="18" applyFont="1" applyFill="1" applyBorder="1" applyAlignment="1">
      <alignment horizontal="left" vertical="center"/>
      <protection/>
    </xf>
    <xf numFmtId="0" fontId="17" fillId="0" borderId="29" xfId="18" applyFont="1" applyFill="1" applyBorder="1" applyAlignment="1">
      <alignment horizontal="center" vertical="center"/>
      <protection/>
    </xf>
    <xf numFmtId="0" fontId="17" fillId="0" borderId="26" xfId="18" applyFont="1" applyFill="1" applyBorder="1" applyAlignment="1">
      <alignment vertical="center"/>
      <protection/>
    </xf>
    <xf numFmtId="0" fontId="22" fillId="0" borderId="28" xfId="18" applyFont="1" applyFill="1" applyBorder="1" applyAlignment="1">
      <alignment horizontal="center" vertical="center"/>
      <protection/>
    </xf>
    <xf numFmtId="0" fontId="17" fillId="0" borderId="0" xfId="18" applyFont="1" applyFill="1" applyBorder="1" applyAlignment="1">
      <alignment horizontal="center"/>
      <protection/>
    </xf>
    <xf numFmtId="0" fontId="22" fillId="0" borderId="0" xfId="18" applyFont="1" applyFill="1" applyBorder="1">
      <alignment/>
      <protection/>
    </xf>
    <xf numFmtId="3" fontId="22" fillId="0" borderId="0" xfId="18" applyNumberFormat="1" applyFont="1" applyFill="1" applyBorder="1">
      <alignment/>
      <protection/>
    </xf>
    <xf numFmtId="0" fontId="17" fillId="0" borderId="39" xfId="18" applyFont="1" applyFill="1" applyBorder="1" applyAlignment="1">
      <alignment horizontal="left" vertical="center" wrapText="1"/>
      <protection/>
    </xf>
    <xf numFmtId="0" fontId="20" fillId="0" borderId="0" xfId="18" applyFont="1" applyFill="1" applyBorder="1" applyAlignment="1">
      <alignment horizontal="center"/>
      <protection/>
    </xf>
    <xf numFmtId="0" fontId="19" fillId="0" borderId="0" xfId="18" applyFont="1" applyFill="1" applyBorder="1" applyAlignment="1">
      <alignment horizontal="right"/>
      <protection/>
    </xf>
    <xf numFmtId="3" fontId="19" fillId="0" borderId="0" xfId="18" applyNumberFormat="1" applyFont="1" applyFill="1" applyBorder="1">
      <alignment/>
      <protection/>
    </xf>
    <xf numFmtId="0" fontId="19" fillId="0" borderId="0" xfId="18" applyFont="1" applyAlignment="1">
      <alignment horizontal="center"/>
      <protection/>
    </xf>
    <xf numFmtId="0" fontId="20" fillId="0" borderId="41" xfId="18" applyFont="1" applyBorder="1" applyAlignment="1">
      <alignment horizontal="center" vertical="center"/>
      <protection/>
    </xf>
    <xf numFmtId="0" fontId="20" fillId="0" borderId="42" xfId="18" applyFont="1" applyBorder="1" applyAlignment="1">
      <alignment horizontal="center" vertical="center"/>
      <protection/>
    </xf>
    <xf numFmtId="0" fontId="20" fillId="0" borderId="42" xfId="18" applyFont="1" applyBorder="1" applyAlignment="1">
      <alignment horizontal="left" vertical="center" wrapText="1"/>
      <protection/>
    </xf>
    <xf numFmtId="3" fontId="20" fillId="0" borderId="33" xfId="18" applyNumberFormat="1" applyFont="1" applyFill="1" applyBorder="1" applyAlignment="1">
      <alignment vertical="center"/>
      <protection/>
    </xf>
    <xf numFmtId="0" fontId="20" fillId="0" borderId="24" xfId="18" applyFont="1" applyBorder="1" applyAlignment="1">
      <alignment horizontal="center" vertical="center"/>
      <protection/>
    </xf>
    <xf numFmtId="0" fontId="20" fillId="0" borderId="26" xfId="18" applyFont="1" applyBorder="1" applyAlignment="1">
      <alignment horizontal="center" vertical="center"/>
      <protection/>
    </xf>
    <xf numFmtId="0" fontId="20" fillId="0" borderId="30" xfId="18" applyFont="1" applyBorder="1" applyAlignment="1">
      <alignment horizontal="left" vertical="center" wrapText="1"/>
      <protection/>
    </xf>
    <xf numFmtId="0" fontId="17" fillId="0" borderId="37" xfId="18" applyFont="1" applyBorder="1" applyAlignment="1">
      <alignment horizontal="center" vertical="center"/>
      <protection/>
    </xf>
    <xf numFmtId="0" fontId="17" fillId="0" borderId="39" xfId="18" applyFont="1" applyBorder="1" applyAlignment="1">
      <alignment horizontal="center" vertical="center"/>
      <protection/>
    </xf>
    <xf numFmtId="0" fontId="17" fillId="0" borderId="30" xfId="18" applyFont="1" applyBorder="1" applyAlignment="1">
      <alignment horizontal="left" vertical="center" wrapText="1"/>
      <protection/>
    </xf>
    <xf numFmtId="3" fontId="17" fillId="0" borderId="27" xfId="18" applyNumberFormat="1" applyFont="1" applyFill="1" applyBorder="1" applyAlignment="1">
      <alignment vertical="center"/>
      <protection/>
    </xf>
    <xf numFmtId="0" fontId="17" fillId="0" borderId="43" xfId="18" applyFont="1" applyBorder="1" applyAlignment="1">
      <alignment horizontal="center" vertical="center"/>
      <protection/>
    </xf>
    <xf numFmtId="0" fontId="17" fillId="0" borderId="44" xfId="18" applyFont="1" applyBorder="1" applyAlignment="1">
      <alignment horizontal="center" vertical="center"/>
      <protection/>
    </xf>
    <xf numFmtId="0" fontId="20" fillId="0" borderId="43" xfId="18" applyFont="1" applyBorder="1" applyAlignment="1">
      <alignment horizontal="center" vertical="center"/>
      <protection/>
    </xf>
    <xf numFmtId="0" fontId="20" fillId="0" borderId="44" xfId="18" applyFont="1" applyBorder="1" applyAlignment="1">
      <alignment horizontal="center" vertical="center"/>
      <protection/>
    </xf>
    <xf numFmtId="0" fontId="20" fillId="0" borderId="30" xfId="18" applyFont="1" applyBorder="1" applyAlignment="1">
      <alignment vertical="center" wrapText="1"/>
      <protection/>
    </xf>
    <xf numFmtId="0" fontId="20" fillId="0" borderId="28" xfId="18" applyFont="1" applyBorder="1" applyAlignment="1">
      <alignment horizontal="center" vertical="center"/>
      <protection/>
    </xf>
    <xf numFmtId="0" fontId="20" fillId="0" borderId="30" xfId="18" applyFont="1" applyBorder="1" applyAlignment="1">
      <alignment horizontal="center" vertical="center"/>
      <protection/>
    </xf>
    <xf numFmtId="0" fontId="17" fillId="0" borderId="28" xfId="18" applyFont="1" applyBorder="1" applyAlignment="1">
      <alignment horizontal="center" vertical="center"/>
      <protection/>
    </xf>
    <xf numFmtId="0" fontId="17" fillId="0" borderId="30" xfId="18" applyFont="1" applyBorder="1" applyAlignment="1">
      <alignment horizontal="center" vertical="center"/>
      <protection/>
    </xf>
    <xf numFmtId="0" fontId="17" fillId="0" borderId="30" xfId="18" applyFont="1" applyBorder="1" applyAlignment="1">
      <alignment vertical="center" wrapText="1"/>
      <protection/>
    </xf>
    <xf numFmtId="0" fontId="17" fillId="0" borderId="26" xfId="18" applyFont="1" applyBorder="1" applyAlignment="1">
      <alignment vertical="center" wrapText="1"/>
      <protection/>
    </xf>
    <xf numFmtId="0" fontId="20" fillId="0" borderId="37" xfId="18" applyFont="1" applyBorder="1" applyAlignment="1">
      <alignment horizontal="center" vertical="center"/>
      <protection/>
    </xf>
    <xf numFmtId="0" fontId="17" fillId="0" borderId="24" xfId="18" applyFont="1" applyBorder="1" applyAlignment="1">
      <alignment horizontal="center" vertical="center"/>
      <protection/>
    </xf>
    <xf numFmtId="0" fontId="17" fillId="0" borderId="39" xfId="18" applyFont="1" applyBorder="1" applyAlignment="1">
      <alignment horizontal="center" vertical="top"/>
      <protection/>
    </xf>
    <xf numFmtId="0" fontId="17" fillId="0" borderId="26" xfId="18" applyFont="1" applyBorder="1" applyAlignment="1">
      <alignment horizontal="center" vertical="top"/>
      <protection/>
    </xf>
    <xf numFmtId="0" fontId="20" fillId="0" borderId="44" xfId="18" applyFont="1" applyBorder="1" applyAlignment="1">
      <alignment vertical="center" wrapText="1"/>
      <protection/>
    </xf>
    <xf numFmtId="3" fontId="20" fillId="0" borderId="45" xfId="18" applyNumberFormat="1" applyFont="1" applyFill="1" applyBorder="1" applyAlignment="1">
      <alignment vertical="center"/>
      <protection/>
    </xf>
    <xf numFmtId="0" fontId="17" fillId="0" borderId="44" xfId="18" applyFont="1" applyBorder="1" applyAlignment="1">
      <alignment vertical="center" wrapText="1"/>
      <protection/>
    </xf>
    <xf numFmtId="3" fontId="17" fillId="0" borderId="45" xfId="18" applyNumberFormat="1" applyFont="1" applyFill="1" applyBorder="1" applyAlignment="1">
      <alignment vertical="center"/>
      <protection/>
    </xf>
    <xf numFmtId="0" fontId="20" fillId="0" borderId="34" xfId="18" applyFont="1" applyBorder="1" applyAlignment="1">
      <alignment horizontal="center" vertical="center"/>
      <protection/>
    </xf>
    <xf numFmtId="0" fontId="20" fillId="0" borderId="35" xfId="18" applyFont="1" applyBorder="1" applyAlignment="1">
      <alignment horizontal="center" vertical="center"/>
      <protection/>
    </xf>
    <xf numFmtId="0" fontId="20" fillId="0" borderId="35" xfId="18" applyFont="1" applyBorder="1" applyAlignment="1">
      <alignment vertical="center" wrapText="1"/>
      <protection/>
    </xf>
    <xf numFmtId="3" fontId="20" fillId="0" borderId="36" xfId="18" applyNumberFormat="1" applyFont="1" applyFill="1" applyBorder="1" applyAlignment="1">
      <alignment vertical="center"/>
      <protection/>
    </xf>
    <xf numFmtId="0" fontId="20" fillId="0" borderId="1" xfId="18" applyFont="1" applyFill="1" applyBorder="1" applyAlignment="1">
      <alignment horizontal="center" vertical="center"/>
      <protection/>
    </xf>
    <xf numFmtId="0" fontId="19" fillId="0" borderId="1" xfId="18" applyFont="1" applyFill="1" applyBorder="1" applyAlignment="1">
      <alignment vertical="center"/>
      <protection/>
    </xf>
    <xf numFmtId="3" fontId="19" fillId="0" borderId="1" xfId="18" applyNumberFormat="1" applyFont="1" applyFill="1" applyBorder="1" applyAlignment="1">
      <alignment vertical="center"/>
      <protection/>
    </xf>
    <xf numFmtId="0" fontId="19" fillId="0" borderId="0" xfId="18" applyFont="1">
      <alignment/>
      <protection/>
    </xf>
    <xf numFmtId="0" fontId="20" fillId="0" borderId="41" xfId="18" applyFont="1" applyFill="1" applyBorder="1" applyAlignment="1">
      <alignment horizontal="center" vertical="center"/>
      <protection/>
    </xf>
    <xf numFmtId="0" fontId="20" fillId="0" borderId="46" xfId="18" applyFont="1" applyFill="1" applyBorder="1" applyAlignment="1">
      <alignment horizontal="center" vertical="center"/>
      <protection/>
    </xf>
    <xf numFmtId="0" fontId="20" fillId="0" borderId="42" xfId="18" applyFont="1" applyFill="1" applyBorder="1" applyAlignment="1">
      <alignment horizontal="left" vertical="center" wrapText="1"/>
      <protection/>
    </xf>
    <xf numFmtId="0" fontId="20" fillId="0" borderId="30" xfId="18" applyFont="1" applyFill="1" applyBorder="1" applyAlignment="1">
      <alignment horizontal="left" vertical="center" wrapText="1"/>
      <protection/>
    </xf>
    <xf numFmtId="0" fontId="17" fillId="2" borderId="30" xfId="18" applyFont="1" applyFill="1" applyBorder="1" applyAlignment="1">
      <alignment horizontal="left" vertical="center" wrapText="1"/>
      <protection/>
    </xf>
    <xf numFmtId="0" fontId="20" fillId="0" borderId="30" xfId="18" applyFont="1" applyBorder="1" applyAlignment="1">
      <alignment wrapText="1"/>
      <protection/>
    </xf>
    <xf numFmtId="0" fontId="20" fillId="0" borderId="4" xfId="18" applyFont="1" applyBorder="1" applyAlignment="1">
      <alignment horizontal="center"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20" fillId="0" borderId="35" xfId="18" applyFont="1" applyBorder="1" applyAlignment="1">
      <alignment wrapText="1"/>
      <protection/>
    </xf>
    <xf numFmtId="0" fontId="19" fillId="0" borderId="0" xfId="18" applyFont="1" applyFill="1" applyAlignment="1">
      <alignment horizontal="right"/>
      <protection/>
    </xf>
    <xf numFmtId="3" fontId="19" fillId="0" borderId="0" xfId="18" applyNumberFormat="1" applyFont="1" applyFill="1">
      <alignment/>
      <protection/>
    </xf>
    <xf numFmtId="0" fontId="25" fillId="0" borderId="0" xfId="18" applyFont="1" applyFill="1" applyAlignment="1">
      <alignment horizontal="right"/>
      <protection/>
    </xf>
    <xf numFmtId="3" fontId="25" fillId="0" borderId="0" xfId="18" applyNumberFormat="1" applyFont="1" applyFill="1">
      <alignment/>
      <protection/>
    </xf>
    <xf numFmtId="0" fontId="18" fillId="0" borderId="0" xfId="18" applyFont="1">
      <alignment/>
      <protection/>
    </xf>
    <xf numFmtId="0" fontId="14" fillId="0" borderId="0" xfId="18" applyFont="1" applyAlignment="1">
      <alignment horizontal="right"/>
      <protection/>
    </xf>
    <xf numFmtId="0" fontId="26" fillId="0" borderId="0" xfId="18" applyFont="1">
      <alignment/>
      <protection/>
    </xf>
    <xf numFmtId="0" fontId="27" fillId="0" borderId="0" xfId="18" applyFont="1" applyBorder="1" applyAlignment="1">
      <alignment horizontal="left" wrapText="1"/>
      <protection/>
    </xf>
    <xf numFmtId="0" fontId="14" fillId="0" borderId="0" xfId="18" applyFont="1">
      <alignment/>
      <protection/>
    </xf>
    <xf numFmtId="0" fontId="27" fillId="0" borderId="47" xfId="18" applyFont="1" applyBorder="1" applyAlignment="1">
      <alignment horizontal="left" wrapText="1"/>
      <protection/>
    </xf>
    <xf numFmtId="0" fontId="28" fillId="0" borderId="48" xfId="18" applyFont="1" applyBorder="1" applyAlignment="1">
      <alignment horizontal="center" vertical="center" wrapText="1"/>
      <protection/>
    </xf>
    <xf numFmtId="0" fontId="28" fillId="0" borderId="49" xfId="18" applyFont="1" applyBorder="1" applyAlignment="1">
      <alignment horizontal="center" vertical="center" wrapText="1"/>
      <protection/>
    </xf>
    <xf numFmtId="0" fontId="28" fillId="0" borderId="50" xfId="18" applyFont="1" applyFill="1" applyBorder="1" applyAlignment="1">
      <alignment horizontal="center" vertical="center" wrapText="1"/>
      <protection/>
    </xf>
    <xf numFmtId="0" fontId="29" fillId="0" borderId="51" xfId="18" applyFont="1" applyFill="1" applyBorder="1" applyAlignment="1">
      <alignment horizontal="center" vertical="center" wrapText="1"/>
      <protection/>
    </xf>
    <xf numFmtId="0" fontId="28" fillId="0" borderId="52" xfId="18" applyFont="1" applyFill="1" applyBorder="1" applyAlignment="1">
      <alignment horizontal="center" vertical="center" wrapText="1"/>
      <protection/>
    </xf>
    <xf numFmtId="0" fontId="29" fillId="0" borderId="53" xfId="18" applyFont="1" applyFill="1" applyBorder="1" applyAlignment="1">
      <alignment horizontal="center" vertical="center" wrapText="1"/>
      <protection/>
    </xf>
    <xf numFmtId="0" fontId="29" fillId="0" borderId="54" xfId="18" applyFont="1" applyFill="1" applyBorder="1" applyAlignment="1">
      <alignment horizontal="center" vertical="center" wrapText="1"/>
      <protection/>
    </xf>
    <xf numFmtId="0" fontId="28" fillId="0" borderId="0" xfId="18" applyFont="1" applyFill="1" applyAlignment="1">
      <alignment horizontal="center" vertical="center" wrapText="1"/>
      <protection/>
    </xf>
    <xf numFmtId="0" fontId="28" fillId="0" borderId="0" xfId="18" applyFont="1" applyAlignment="1">
      <alignment horizontal="center" vertical="center" wrapText="1"/>
      <protection/>
    </xf>
    <xf numFmtId="0" fontId="28" fillId="0" borderId="20" xfId="18" applyFont="1" applyBorder="1" applyAlignment="1">
      <alignment horizontal="center" vertical="center" wrapText="1"/>
      <protection/>
    </xf>
    <xf numFmtId="0" fontId="28" fillId="0" borderId="55" xfId="18" applyFont="1" applyBorder="1" applyAlignment="1">
      <alignment horizontal="center" vertical="center" wrapText="1"/>
      <protection/>
    </xf>
    <xf numFmtId="0" fontId="28" fillId="0" borderId="56" xfId="18" applyFont="1" applyFill="1" applyBorder="1" applyAlignment="1">
      <alignment horizontal="center" vertical="center" wrapText="1"/>
      <protection/>
    </xf>
    <xf numFmtId="0" fontId="29" fillId="0" borderId="57" xfId="18" applyFont="1" applyFill="1" applyBorder="1" applyAlignment="1">
      <alignment horizontal="center" vertical="center" wrapText="1"/>
      <protection/>
    </xf>
    <xf numFmtId="0" fontId="28" fillId="0" borderId="58" xfId="18" applyFont="1" applyFill="1" applyBorder="1" applyAlignment="1">
      <alignment horizontal="center" vertical="center" wrapText="1"/>
      <protection/>
    </xf>
    <xf numFmtId="0" fontId="29" fillId="0" borderId="1" xfId="18" applyFont="1" applyFill="1" applyBorder="1" applyAlignment="1">
      <alignment horizontal="center" vertical="center" wrapText="1"/>
      <protection/>
    </xf>
    <xf numFmtId="3" fontId="24" fillId="0" borderId="56" xfId="18" applyNumberFormat="1" applyFont="1" applyFill="1" applyBorder="1">
      <alignment/>
      <protection/>
    </xf>
    <xf numFmtId="3" fontId="21" fillId="0" borderId="57" xfId="18" applyNumberFormat="1" applyFont="1" applyFill="1" applyBorder="1">
      <alignment/>
      <protection/>
    </xf>
    <xf numFmtId="3" fontId="24" fillId="0" borderId="58" xfId="18" applyNumberFormat="1" applyFont="1" applyFill="1" applyBorder="1">
      <alignment/>
      <protection/>
    </xf>
    <xf numFmtId="3" fontId="24" fillId="0" borderId="1" xfId="18" applyNumberFormat="1" applyFont="1" applyFill="1" applyBorder="1">
      <alignment/>
      <protection/>
    </xf>
    <xf numFmtId="3" fontId="24" fillId="0" borderId="53" xfId="18" applyNumberFormat="1" applyFont="1" applyFill="1" applyBorder="1">
      <alignment/>
      <protection/>
    </xf>
    <xf numFmtId="0" fontId="30" fillId="0" borderId="0" xfId="18" applyFont="1" applyFill="1">
      <alignment/>
      <protection/>
    </xf>
    <xf numFmtId="3" fontId="30" fillId="0" borderId="0" xfId="18" applyNumberFormat="1" applyFont="1" applyFill="1">
      <alignment/>
      <protection/>
    </xf>
    <xf numFmtId="0" fontId="30" fillId="0" borderId="0" xfId="18" applyFont="1">
      <alignment/>
      <protection/>
    </xf>
    <xf numFmtId="0" fontId="20" fillId="0" borderId="28" xfId="18" applyFont="1" applyBorder="1">
      <alignment/>
      <protection/>
    </xf>
    <xf numFmtId="0" fontId="6" fillId="0" borderId="59" xfId="18" applyFont="1" applyBorder="1">
      <alignment/>
      <protection/>
    </xf>
    <xf numFmtId="3" fontId="20" fillId="0" borderId="60" xfId="18" applyNumberFormat="1" applyFont="1" applyFill="1" applyBorder="1">
      <alignment/>
      <protection/>
    </xf>
    <xf numFmtId="3" fontId="24" fillId="0" borderId="61" xfId="18" applyNumberFormat="1" applyFont="1" applyFill="1" applyBorder="1">
      <alignment/>
      <protection/>
    </xf>
    <xf numFmtId="3" fontId="20" fillId="0" borderId="62" xfId="18" applyNumberFormat="1" applyFont="1" applyFill="1" applyBorder="1">
      <alignment/>
      <protection/>
    </xf>
    <xf numFmtId="3" fontId="24" fillId="0" borderId="63" xfId="18" applyNumberFormat="1" applyFont="1" applyFill="1" applyBorder="1">
      <alignment/>
      <protection/>
    </xf>
    <xf numFmtId="3" fontId="24" fillId="0" borderId="64" xfId="18" applyNumberFormat="1" applyFont="1" applyFill="1" applyBorder="1">
      <alignment/>
      <protection/>
    </xf>
    <xf numFmtId="3" fontId="14" fillId="0" borderId="0" xfId="18" applyNumberFormat="1" applyFont="1" applyFill="1">
      <alignment/>
      <protection/>
    </xf>
    <xf numFmtId="0" fontId="14" fillId="0" borderId="0" xfId="18" applyFont="1" applyFill="1">
      <alignment/>
      <protection/>
    </xf>
    <xf numFmtId="3" fontId="24" fillId="0" borderId="65" xfId="18" applyNumberFormat="1" applyFont="1" applyFill="1" applyBorder="1">
      <alignment/>
      <protection/>
    </xf>
    <xf numFmtId="3" fontId="31" fillId="0" borderId="56" xfId="18" applyNumberFormat="1" applyFont="1" applyBorder="1">
      <alignment/>
      <protection/>
    </xf>
    <xf numFmtId="3" fontId="30" fillId="0" borderId="57" xfId="18" applyNumberFormat="1" applyFont="1" applyBorder="1">
      <alignment/>
      <protection/>
    </xf>
    <xf numFmtId="3" fontId="31" fillId="0" borderId="66" xfId="18" applyNumberFormat="1" applyFont="1" applyBorder="1">
      <alignment/>
      <protection/>
    </xf>
    <xf numFmtId="3" fontId="31" fillId="0" borderId="1" xfId="18" applyNumberFormat="1" applyFont="1" applyBorder="1">
      <alignment/>
      <protection/>
    </xf>
    <xf numFmtId="3" fontId="31" fillId="0" borderId="67" xfId="18" applyNumberFormat="1" applyFont="1" applyBorder="1">
      <alignment/>
      <protection/>
    </xf>
    <xf numFmtId="3" fontId="30" fillId="0" borderId="0" xfId="18" applyNumberFormat="1" applyFont="1">
      <alignment/>
      <protection/>
    </xf>
    <xf numFmtId="0" fontId="6" fillId="0" borderId="41" xfId="18" applyFont="1" applyFill="1" applyBorder="1">
      <alignment/>
      <protection/>
    </xf>
    <xf numFmtId="0" fontId="6" fillId="0" borderId="68" xfId="18" applyFont="1" applyFill="1" applyBorder="1">
      <alignment/>
      <protection/>
    </xf>
    <xf numFmtId="3" fontId="20" fillId="0" borderId="69" xfId="18" applyNumberFormat="1" applyFont="1" applyFill="1" applyBorder="1">
      <alignment/>
      <protection/>
    </xf>
    <xf numFmtId="3" fontId="24" fillId="0" borderId="68" xfId="18" applyNumberFormat="1" applyFont="1" applyFill="1" applyBorder="1">
      <alignment/>
      <protection/>
    </xf>
    <xf numFmtId="3" fontId="20" fillId="0" borderId="70" xfId="18" applyNumberFormat="1" applyFont="1" applyFill="1" applyBorder="1">
      <alignment/>
      <protection/>
    </xf>
    <xf numFmtId="0" fontId="6" fillId="0" borderId="71" xfId="18" applyFont="1" applyFill="1" applyBorder="1">
      <alignment/>
      <protection/>
    </xf>
    <xf numFmtId="0" fontId="6" fillId="0" borderId="72" xfId="18" applyFont="1" applyFill="1" applyBorder="1">
      <alignment/>
      <protection/>
    </xf>
    <xf numFmtId="3" fontId="20" fillId="0" borderId="73" xfId="18" applyNumberFormat="1" applyFont="1" applyFill="1" applyBorder="1">
      <alignment/>
      <protection/>
    </xf>
    <xf numFmtId="3" fontId="24" fillId="0" borderId="72" xfId="18" applyNumberFormat="1" applyFont="1" applyFill="1" applyBorder="1">
      <alignment/>
      <protection/>
    </xf>
    <xf numFmtId="3" fontId="20" fillId="0" borderId="74" xfId="18" applyNumberFormat="1" applyFont="1" applyFill="1" applyBorder="1">
      <alignment/>
      <protection/>
    </xf>
    <xf numFmtId="3" fontId="24" fillId="0" borderId="9" xfId="18" applyNumberFormat="1" applyFont="1" applyFill="1" applyBorder="1">
      <alignment/>
      <protection/>
    </xf>
    <xf numFmtId="0" fontId="32" fillId="0" borderId="20" xfId="18" applyFont="1" applyBorder="1">
      <alignment/>
      <protection/>
    </xf>
    <xf numFmtId="0" fontId="27" fillId="0" borderId="57" xfId="18" applyFont="1" applyBorder="1" applyAlignment="1">
      <alignment horizontal="right"/>
      <protection/>
    </xf>
    <xf numFmtId="3" fontId="14" fillId="0" borderId="66" xfId="18" applyNumberFormat="1" applyFont="1" applyBorder="1">
      <alignment/>
      <protection/>
    </xf>
    <xf numFmtId="3" fontId="14" fillId="0" borderId="75" xfId="18" applyNumberFormat="1" applyFont="1" applyBorder="1">
      <alignment/>
      <protection/>
    </xf>
    <xf numFmtId="3" fontId="14" fillId="0" borderId="1" xfId="18" applyNumberFormat="1" applyFont="1" applyBorder="1">
      <alignment/>
      <protection/>
    </xf>
    <xf numFmtId="0" fontId="32" fillId="0" borderId="0" xfId="18" applyFont="1">
      <alignment/>
      <protection/>
    </xf>
    <xf numFmtId="0" fontId="17" fillId="0" borderId="0" xfId="18" applyFont="1" applyBorder="1">
      <alignment/>
      <protection/>
    </xf>
    <xf numFmtId="0" fontId="23" fillId="0" borderId="0" xfId="18" applyFont="1" applyBorder="1">
      <alignment/>
      <protection/>
    </xf>
    <xf numFmtId="0" fontId="23" fillId="0" borderId="0" xfId="18" applyFont="1">
      <alignment/>
      <protection/>
    </xf>
    <xf numFmtId="0" fontId="33" fillId="0" borderId="0" xfId="18" applyFont="1">
      <alignment/>
      <protection/>
    </xf>
    <xf numFmtId="0" fontId="0" fillId="0" borderId="0" xfId="0" applyFont="1" applyBorder="1" applyAlignment="1">
      <alignment horizontal="right" vertical="center"/>
    </xf>
    <xf numFmtId="0" fontId="2" fillId="0" borderId="7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19" applyFont="1" applyFill="1" applyBorder="1" applyAlignment="1">
      <alignment wrapText="1"/>
      <protection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18" fillId="0" borderId="0" xfId="18" applyFont="1" applyFill="1" applyAlignment="1">
      <alignment horizontal="right" vertical="center"/>
      <protection/>
    </xf>
    <xf numFmtId="0" fontId="18" fillId="0" borderId="0" xfId="18" applyFont="1" applyAlignment="1">
      <alignment horizontal="right" vertical="center"/>
      <protection/>
    </xf>
    <xf numFmtId="0" fontId="26" fillId="0" borderId="0" xfId="18" applyFont="1" applyAlignment="1">
      <alignment vertical="center"/>
      <protection/>
    </xf>
    <xf numFmtId="0" fontId="27" fillId="0" borderId="0" xfId="18" applyFont="1" applyBorder="1" applyAlignment="1">
      <alignment horizontal="left" vertical="center" wrapText="1"/>
      <protection/>
    </xf>
    <xf numFmtId="0" fontId="35" fillId="0" borderId="47" xfId="18" applyFont="1" applyFill="1" applyBorder="1" applyAlignment="1">
      <alignment horizontal="left" vertical="center" wrapText="1"/>
      <protection/>
    </xf>
    <xf numFmtId="0" fontId="35" fillId="0" borderId="47" xfId="18" applyFont="1" applyBorder="1" applyAlignment="1">
      <alignment horizontal="left" vertical="center" wrapText="1"/>
      <protection/>
    </xf>
    <xf numFmtId="0" fontId="35" fillId="0" borderId="0" xfId="18" applyFont="1" applyBorder="1" applyAlignment="1">
      <alignment horizontal="left" vertical="center" wrapText="1"/>
      <protection/>
    </xf>
    <xf numFmtId="0" fontId="26" fillId="0" borderId="0" xfId="18" applyFont="1" applyBorder="1" applyAlignment="1">
      <alignment vertical="center"/>
      <protection/>
    </xf>
    <xf numFmtId="0" fontId="28" fillId="0" borderId="0" xfId="18" applyFont="1" applyBorder="1" applyAlignment="1">
      <alignment horizontal="center" vertical="center" wrapText="1"/>
      <protection/>
    </xf>
    <xf numFmtId="0" fontId="29" fillId="0" borderId="0" xfId="18" applyFont="1" applyBorder="1" applyAlignment="1">
      <alignment horizontal="center" vertical="center" wrapText="1"/>
      <protection/>
    </xf>
    <xf numFmtId="3" fontId="24" fillId="0" borderId="0" xfId="18" applyNumberFormat="1" applyFont="1" applyFill="1" applyBorder="1" applyAlignment="1">
      <alignment vertical="center"/>
      <protection/>
    </xf>
    <xf numFmtId="0" fontId="31" fillId="0" borderId="0" xfId="18" applyFont="1" applyFill="1" applyBorder="1" applyAlignment="1">
      <alignment vertical="center"/>
      <protection/>
    </xf>
    <xf numFmtId="0" fontId="31" fillId="0" borderId="0" xfId="18" applyFont="1" applyFill="1" applyAlignment="1">
      <alignment vertical="center"/>
      <protection/>
    </xf>
    <xf numFmtId="3" fontId="6" fillId="0" borderId="0" xfId="18" applyNumberFormat="1" applyFont="1" applyFill="1" applyBorder="1" applyAlignment="1">
      <alignment horizontal="right" vertical="center"/>
      <protection/>
    </xf>
    <xf numFmtId="0" fontId="29" fillId="0" borderId="0" xfId="18" applyFont="1" applyFill="1" applyBorder="1" applyAlignment="1">
      <alignment vertical="center"/>
      <protection/>
    </xf>
    <xf numFmtId="0" fontId="28" fillId="0" borderId="0" xfId="18" applyFont="1" applyFill="1" applyBorder="1" applyAlignment="1">
      <alignment vertical="center"/>
      <protection/>
    </xf>
    <xf numFmtId="0" fontId="6" fillId="0" borderId="0" xfId="18" applyFont="1" applyFill="1" applyBorder="1" applyAlignment="1">
      <alignment vertical="center"/>
      <protection/>
    </xf>
    <xf numFmtId="0" fontId="6" fillId="0" borderId="0" xfId="18" applyFont="1" applyFill="1" applyAlignment="1">
      <alignment vertical="center"/>
      <protection/>
    </xf>
    <xf numFmtId="3" fontId="36" fillId="0" borderId="0" xfId="18" applyNumberFormat="1" applyFont="1" applyFill="1" applyBorder="1" applyAlignment="1">
      <alignment vertical="center"/>
      <protection/>
    </xf>
    <xf numFmtId="3" fontId="29" fillId="0" borderId="0" xfId="18" applyNumberFormat="1" applyFont="1" applyFill="1" applyBorder="1" applyAlignment="1">
      <alignment vertical="center"/>
      <protection/>
    </xf>
    <xf numFmtId="3" fontId="24" fillId="0" borderId="0" xfId="18" applyNumberFormat="1" applyFont="1" applyBorder="1" applyAlignment="1">
      <alignment vertical="center"/>
      <protection/>
    </xf>
    <xf numFmtId="3" fontId="30" fillId="0" borderId="0" xfId="18" applyNumberFormat="1" applyFont="1" applyBorder="1" applyAlignment="1">
      <alignment vertical="center"/>
      <protection/>
    </xf>
    <xf numFmtId="3" fontId="31" fillId="0" borderId="0" xfId="18" applyNumberFormat="1" applyFont="1" applyBorder="1" applyAlignment="1">
      <alignment vertical="center"/>
      <protection/>
    </xf>
    <xf numFmtId="0" fontId="31" fillId="0" borderId="0" xfId="18" applyFont="1" applyBorder="1" applyAlignment="1">
      <alignment vertical="center"/>
      <protection/>
    </xf>
    <xf numFmtId="0" fontId="31" fillId="0" borderId="0" xfId="18" applyFont="1" applyAlignment="1">
      <alignment vertical="center"/>
      <protection/>
    </xf>
    <xf numFmtId="3" fontId="20" fillId="0" borderId="0" xfId="18" applyNumberFormat="1" applyFont="1" applyFill="1" applyBorder="1" applyAlignment="1">
      <alignment vertical="center"/>
      <protection/>
    </xf>
    <xf numFmtId="3" fontId="30" fillId="0" borderId="0" xfId="18" applyNumberFormat="1" applyFont="1" applyFill="1" applyBorder="1" applyAlignment="1">
      <alignment vertical="center"/>
      <protection/>
    </xf>
    <xf numFmtId="0" fontId="14" fillId="0" borderId="0" xfId="18" applyFont="1" applyFill="1" applyBorder="1" applyAlignment="1">
      <alignment vertical="center"/>
      <protection/>
    </xf>
    <xf numFmtId="0" fontId="14" fillId="0" borderId="0" xfId="18" applyFont="1" applyFill="1" applyAlignment="1">
      <alignment vertical="center"/>
      <protection/>
    </xf>
    <xf numFmtId="3" fontId="37" fillId="0" borderId="0" xfId="18" applyNumberFormat="1" applyFont="1">
      <alignment/>
      <protection/>
    </xf>
    <xf numFmtId="3" fontId="21" fillId="0" borderId="0" xfId="18" applyNumberFormat="1" applyFont="1" applyFill="1" applyBorder="1" applyAlignment="1">
      <alignment vertical="center"/>
      <protection/>
    </xf>
    <xf numFmtId="0" fontId="30" fillId="0" borderId="0" xfId="18" applyFont="1" applyFill="1" applyBorder="1" applyAlignment="1">
      <alignment vertical="center"/>
      <protection/>
    </xf>
    <xf numFmtId="0" fontId="30" fillId="0" borderId="0" xfId="18" applyFont="1" applyFill="1" applyAlignment="1">
      <alignment vertical="center"/>
      <protection/>
    </xf>
    <xf numFmtId="3" fontId="21" fillId="0" borderId="0" xfId="18" applyNumberFormat="1" applyFont="1" applyBorder="1" applyAlignment="1">
      <alignment vertical="center"/>
      <protection/>
    </xf>
    <xf numFmtId="0" fontId="30" fillId="0" borderId="0" xfId="18" applyFont="1" applyAlignment="1">
      <alignment vertical="center"/>
      <protection/>
    </xf>
    <xf numFmtId="3" fontId="20" fillId="0" borderId="0" xfId="18" applyNumberFormat="1" applyFont="1" applyBorder="1" applyAlignment="1">
      <alignment vertical="center"/>
      <protection/>
    </xf>
    <xf numFmtId="0" fontId="14" fillId="0" borderId="0" xfId="18" applyFont="1" applyAlignment="1">
      <alignment vertical="center"/>
      <protection/>
    </xf>
    <xf numFmtId="3" fontId="36" fillId="0" borderId="0" xfId="18" applyNumberFormat="1" applyFont="1" applyBorder="1" applyAlignment="1">
      <alignment vertical="center"/>
      <protection/>
    </xf>
    <xf numFmtId="3" fontId="38" fillId="0" borderId="0" xfId="18" applyNumberFormat="1" applyFont="1" applyFill="1" applyBorder="1" applyAlignment="1">
      <alignment vertical="center"/>
      <protection/>
    </xf>
    <xf numFmtId="0" fontId="39" fillId="0" borderId="0" xfId="18" applyFont="1" applyFill="1" applyAlignment="1">
      <alignment vertical="center"/>
      <protection/>
    </xf>
    <xf numFmtId="3" fontId="17" fillId="0" borderId="0" xfId="18" applyNumberFormat="1" applyFont="1" applyFill="1" applyBorder="1" applyAlignment="1">
      <alignment vertical="center"/>
      <protection/>
    </xf>
    <xf numFmtId="3" fontId="23" fillId="0" borderId="0" xfId="18" applyNumberFormat="1" applyFont="1" applyFill="1" applyBorder="1" applyAlignment="1">
      <alignment vertical="center"/>
      <protection/>
    </xf>
    <xf numFmtId="0" fontId="26" fillId="0" borderId="0" xfId="18" applyFont="1" applyFill="1" applyAlignment="1">
      <alignment vertical="center"/>
      <protection/>
    </xf>
    <xf numFmtId="0" fontId="28" fillId="0" borderId="0" xfId="18" applyFont="1" applyFill="1" applyBorder="1" applyAlignment="1">
      <alignment horizontal="center" vertical="center" wrapText="1"/>
      <protection/>
    </xf>
    <xf numFmtId="0" fontId="29" fillId="0" borderId="0" xfId="18" applyFont="1" applyFill="1" applyBorder="1" applyAlignment="1">
      <alignment horizontal="center" vertical="center" wrapText="1"/>
      <protection/>
    </xf>
    <xf numFmtId="0" fontId="18" fillId="0" borderId="0" xfId="18" applyFont="1" applyAlignment="1">
      <alignment vertical="center"/>
      <protection/>
    </xf>
    <xf numFmtId="3" fontId="17" fillId="0" borderId="52" xfId="18" applyNumberFormat="1" applyFont="1" applyBorder="1" applyAlignment="1">
      <alignment vertical="center"/>
      <protection/>
    </xf>
    <xf numFmtId="3" fontId="40" fillId="0" borderId="0" xfId="18" applyNumberFormat="1" applyFont="1" applyBorder="1" applyAlignment="1">
      <alignment vertical="center"/>
      <protection/>
    </xf>
    <xf numFmtId="3" fontId="39" fillId="0" borderId="0" xfId="18" applyNumberFormat="1" applyFont="1" applyBorder="1" applyAlignment="1">
      <alignment vertical="center"/>
      <protection/>
    </xf>
    <xf numFmtId="0" fontId="40" fillId="0" borderId="0" xfId="18" applyFont="1" applyAlignment="1">
      <alignment vertical="center"/>
      <protection/>
    </xf>
    <xf numFmtId="3" fontId="17" fillId="0" borderId="0" xfId="18" applyNumberFormat="1" applyFont="1" applyBorder="1" applyAlignment="1">
      <alignment vertical="center"/>
      <protection/>
    </xf>
    <xf numFmtId="3" fontId="23" fillId="0" borderId="0" xfId="18" applyNumberFormat="1" applyFont="1" applyBorder="1" applyAlignment="1">
      <alignment vertical="center"/>
      <protection/>
    </xf>
    <xf numFmtId="0" fontId="17" fillId="0" borderId="0" xfId="18" applyFont="1" applyBorder="1" applyAlignment="1">
      <alignment vertical="center"/>
      <protection/>
    </xf>
    <xf numFmtId="0" fontId="23" fillId="0" borderId="0" xfId="18" applyFont="1" applyBorder="1" applyAlignment="1">
      <alignment vertical="center"/>
      <protection/>
    </xf>
    <xf numFmtId="0" fontId="23" fillId="0" borderId="0" xfId="18" applyFont="1" applyAlignment="1">
      <alignment vertical="center"/>
      <protection/>
    </xf>
    <xf numFmtId="0" fontId="33" fillId="0" borderId="0" xfId="18" applyFont="1" applyAlignment="1">
      <alignment vertical="center"/>
      <protection/>
    </xf>
    <xf numFmtId="0" fontId="0" fillId="0" borderId="0" xfId="18" applyFont="1" applyAlignment="1">
      <alignment horizontal="right" vertical="center"/>
      <protection/>
    </xf>
    <xf numFmtId="0" fontId="1" fillId="0" borderId="8" xfId="0" applyFont="1" applyBorder="1" applyAlignment="1">
      <alignment vertical="top" wrapText="1"/>
    </xf>
    <xf numFmtId="0" fontId="1" fillId="0" borderId="77" xfId="0" applyFont="1" applyBorder="1" applyAlignment="1">
      <alignment wrapText="1"/>
    </xf>
    <xf numFmtId="3" fontId="1" fillId="0" borderId="9" xfId="0" applyNumberFormat="1" applyFont="1" applyBorder="1" applyAlignment="1">
      <alignment vertical="center"/>
    </xf>
    <xf numFmtId="0" fontId="28" fillId="0" borderId="1" xfId="18" applyFont="1" applyFill="1" applyBorder="1" applyAlignment="1">
      <alignment horizontal="center" vertical="center" wrapText="1"/>
      <protection/>
    </xf>
    <xf numFmtId="0" fontId="28" fillId="0" borderId="1" xfId="18" applyFont="1" applyBorder="1" applyAlignment="1">
      <alignment horizontal="center" vertical="center" wrapText="1"/>
      <protection/>
    </xf>
    <xf numFmtId="3" fontId="21" fillId="0" borderId="1" xfId="18" applyNumberFormat="1" applyFont="1" applyFill="1" applyBorder="1" applyAlignment="1">
      <alignment vertical="center"/>
      <protection/>
    </xf>
    <xf numFmtId="0" fontId="6" fillId="0" borderId="1" xfId="18" applyFont="1" applyFill="1" applyBorder="1" applyAlignment="1">
      <alignment vertical="center"/>
      <protection/>
    </xf>
    <xf numFmtId="3" fontId="20" fillId="0" borderId="1" xfId="18" applyNumberFormat="1" applyFont="1" applyFill="1" applyBorder="1" applyAlignment="1">
      <alignment vertical="center"/>
      <protection/>
    </xf>
    <xf numFmtId="0" fontId="14" fillId="0" borderId="1" xfId="18" applyFont="1" applyFill="1" applyBorder="1" applyAlignment="1">
      <alignment vertical="center"/>
      <protection/>
    </xf>
    <xf numFmtId="0" fontId="30" fillId="0" borderId="1" xfId="18" applyFont="1" applyFill="1" applyBorder="1" applyAlignment="1">
      <alignment vertical="center"/>
      <protection/>
    </xf>
    <xf numFmtId="0" fontId="6" fillId="0" borderId="1" xfId="18" applyFont="1" applyFill="1" applyBorder="1" applyAlignment="1">
      <alignment vertical="center" wrapText="1"/>
      <protection/>
    </xf>
    <xf numFmtId="0" fontId="6" fillId="0" borderId="1" xfId="18" applyFont="1" applyBorder="1" applyAlignment="1">
      <alignment vertical="center"/>
      <protection/>
    </xf>
    <xf numFmtId="0" fontId="27" fillId="0" borderId="1" xfId="18" applyFont="1" applyFill="1" applyBorder="1" applyAlignment="1">
      <alignment vertical="center"/>
      <protection/>
    </xf>
    <xf numFmtId="0" fontId="27" fillId="0" borderId="1" xfId="18" applyFont="1" applyBorder="1" applyAlignment="1">
      <alignment horizontal="right" vertical="center"/>
      <protection/>
    </xf>
    <xf numFmtId="3" fontId="25" fillId="0" borderId="1" xfId="18" applyNumberFormat="1" applyFont="1" applyFill="1" applyBorder="1" applyAlignment="1">
      <alignment vertical="center"/>
      <protection/>
    </xf>
    <xf numFmtId="0" fontId="19" fillId="0" borderId="0" xfId="18" applyFont="1" applyFill="1" applyAlignment="1">
      <alignment horizontal="left" wrapText="1"/>
      <protection/>
    </xf>
    <xf numFmtId="0" fontId="19" fillId="0" borderId="0" xfId="18" applyFont="1" applyFill="1" applyAlignment="1">
      <alignment/>
      <protection/>
    </xf>
    <xf numFmtId="0" fontId="22" fillId="0" borderId="0" xfId="18" applyFont="1" applyFill="1" applyAlignment="1">
      <alignment horizontal="left" wrapText="1"/>
      <protection/>
    </xf>
    <xf numFmtId="0" fontId="27" fillId="0" borderId="0" xfId="18" applyFont="1" applyBorder="1" applyAlignment="1">
      <alignment horizontal="left" wrapText="1"/>
      <protection/>
    </xf>
    <xf numFmtId="0" fontId="1" fillId="0" borderId="19" xfId="19" applyFont="1" applyFill="1" applyBorder="1" applyAlignment="1">
      <alignment vertical="top" wrapText="1"/>
      <protection/>
    </xf>
    <xf numFmtId="0" fontId="1" fillId="0" borderId="9" xfId="19" applyFont="1" applyFill="1" applyBorder="1" applyAlignment="1">
      <alignment vertical="top" wrapText="1"/>
      <protection/>
    </xf>
    <xf numFmtId="0" fontId="1" fillId="0" borderId="16" xfId="19" applyFont="1" applyFill="1" applyBorder="1" applyAlignment="1">
      <alignment vertical="top" wrapText="1"/>
      <protection/>
    </xf>
    <xf numFmtId="0" fontId="1" fillId="0" borderId="78" xfId="19" applyFont="1" applyFill="1" applyBorder="1" applyAlignment="1">
      <alignment vertical="top" wrapText="1"/>
      <protection/>
    </xf>
    <xf numFmtId="0" fontId="1" fillId="0" borderId="79" xfId="19" applyFont="1" applyFill="1" applyBorder="1" applyAlignment="1">
      <alignment vertical="top" wrapText="1"/>
      <protection/>
    </xf>
    <xf numFmtId="0" fontId="1" fillId="0" borderId="80" xfId="19" applyFont="1" applyFill="1" applyBorder="1" applyAlignment="1">
      <alignment vertical="top" wrapText="1"/>
      <protection/>
    </xf>
    <xf numFmtId="0" fontId="19" fillId="0" borderId="0" xfId="18" applyFont="1" applyAlignment="1">
      <alignment horizontal="left"/>
      <protection/>
    </xf>
    <xf numFmtId="0" fontId="1" fillId="0" borderId="12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14" xfId="19" applyFont="1" applyFill="1" applyBorder="1" applyAlignment="1">
      <alignment vertical="top" wrapText="1"/>
      <protection/>
    </xf>
    <xf numFmtId="0" fontId="1" fillId="0" borderId="10" xfId="19" applyFont="1" applyFill="1" applyBorder="1" applyAlignment="1">
      <alignment vertical="top" wrapText="1"/>
      <protection/>
    </xf>
    <xf numFmtId="0" fontId="1" fillId="0" borderId="15" xfId="19" applyFont="1" applyFill="1" applyBorder="1" applyAlignment="1">
      <alignment vertical="top" wrapText="1"/>
      <protection/>
    </xf>
    <xf numFmtId="0" fontId="1" fillId="0" borderId="12" xfId="19" applyFont="1" applyFill="1" applyBorder="1" applyAlignment="1">
      <alignment vertical="top" wrapText="1"/>
      <protection/>
    </xf>
    <xf numFmtId="0" fontId="1" fillId="0" borderId="81" xfId="19" applyFont="1" applyFill="1" applyBorder="1" applyAlignment="1">
      <alignment vertical="top" wrapText="1"/>
      <protection/>
    </xf>
    <xf numFmtId="0" fontId="1" fillId="0" borderId="13" xfId="19" applyFont="1" applyFill="1" applyBorder="1" applyAlignment="1">
      <alignment vertical="top" wrapText="1"/>
      <protection/>
    </xf>
    <xf numFmtId="0" fontId="1" fillId="0" borderId="2" xfId="19" applyFont="1" applyFill="1" applyBorder="1" applyAlignment="1">
      <alignment vertical="top" wrapText="1"/>
      <protection/>
    </xf>
    <xf numFmtId="0" fontId="1" fillId="0" borderId="8" xfId="19" applyFont="1" applyFill="1" applyBorder="1" applyAlignment="1">
      <alignment vertical="top" wrapText="1"/>
      <protection/>
    </xf>
    <xf numFmtId="0" fontId="1" fillId="0" borderId="82" xfId="19" applyFont="1" applyFill="1" applyBorder="1" applyAlignment="1">
      <alignment vertical="top" wrapText="1"/>
      <protection/>
    </xf>
    <xf numFmtId="0" fontId="1" fillId="0" borderId="18" xfId="19" applyFont="1" applyFill="1" applyBorder="1" applyAlignment="1">
      <alignment vertical="top" wrapText="1"/>
      <protection/>
    </xf>
    <xf numFmtId="0" fontId="30" fillId="0" borderId="3" xfId="18" applyFont="1" applyBorder="1" applyAlignment="1">
      <alignment wrapText="1"/>
      <protection/>
    </xf>
    <xf numFmtId="0" fontId="30" fillId="0" borderId="83" xfId="18" applyFont="1" applyBorder="1" applyAlignment="1">
      <alignment wrapText="1"/>
      <protection/>
    </xf>
    <xf numFmtId="0" fontId="30" fillId="0" borderId="20" xfId="18" applyFont="1" applyBorder="1" applyAlignment="1">
      <alignment horizontal="left" wrapText="1"/>
      <protection/>
    </xf>
    <xf numFmtId="0" fontId="30" fillId="0" borderId="57" xfId="18" applyFont="1" applyBorder="1" applyAlignment="1">
      <alignment horizontal="left" wrapText="1"/>
      <protection/>
    </xf>
    <xf numFmtId="0" fontId="30" fillId="0" borderId="3" xfId="18" applyFont="1" applyBorder="1" applyAlignment="1">
      <alignment horizontal="left" wrapText="1"/>
      <protection/>
    </xf>
    <xf numFmtId="0" fontId="30" fillId="0" borderId="58" xfId="18" applyFont="1" applyBorder="1" applyAlignment="1">
      <alignment horizontal="left" wrapText="1"/>
      <protection/>
    </xf>
    <xf numFmtId="0" fontId="30" fillId="0" borderId="1" xfId="18" applyFont="1" applyFill="1" applyBorder="1" applyAlignment="1">
      <alignment vertical="center" wrapText="1"/>
      <protection/>
    </xf>
    <xf numFmtId="0" fontId="30" fillId="0" borderId="1" xfId="18" applyFont="1" applyBorder="1" applyAlignment="1">
      <alignment horizontal="left" vertical="center" wrapText="1"/>
      <protection/>
    </xf>
    <xf numFmtId="0" fontId="30" fillId="0" borderId="1" xfId="18" applyFont="1" applyFill="1" applyBorder="1" applyAlignment="1">
      <alignment horizontal="left" vertical="center" wrapText="1"/>
      <protection/>
    </xf>
    <xf numFmtId="0" fontId="30" fillId="0" borderId="1" xfId="18" applyFont="1" applyFill="1" applyBorder="1" applyAlignment="1">
      <alignment horizontal="left" vertical="center"/>
      <protection/>
    </xf>
    <xf numFmtId="0" fontId="30" fillId="0" borderId="1" xfId="18" applyFont="1" applyBorder="1" applyAlignment="1">
      <alignment horizontal="left" vertical="center"/>
      <protection/>
    </xf>
    <xf numFmtId="0" fontId="27" fillId="0" borderId="0" xfId="18" applyFont="1" applyBorder="1" applyAlignment="1">
      <alignment horizontal="left" vertical="center" wrapText="1"/>
      <protection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81" xfId="0" applyFont="1" applyBorder="1" applyAlignment="1">
      <alignment wrapText="1"/>
    </xf>
    <xf numFmtId="0" fontId="11" fillId="0" borderId="14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7" fillId="0" borderId="0" xfId="20" applyNumberFormat="1" applyFont="1" applyAlignment="1">
      <alignment horizontal="justify" wrapText="1"/>
      <protection/>
    </xf>
    <xf numFmtId="0" fontId="11" fillId="0" borderId="78" xfId="0" applyFont="1" applyFill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7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34" fillId="0" borderId="0" xfId="0" applyFont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</cellXfs>
  <cellStyles count="11">
    <cellStyle name="Normal" xfId="0"/>
    <cellStyle name="Comma" xfId="15"/>
    <cellStyle name="Comma [0]" xfId="16"/>
    <cellStyle name="Hyperlink" xfId="17"/>
    <cellStyle name="Normalny_B_2011" xfId="18"/>
    <cellStyle name="Normalny_GRUPY_2011" xfId="19"/>
    <cellStyle name="Normalny_Porozumienia2010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owanie\Ania\Dokumenty\Bud&#380;et%202011\B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3"/>
      <sheetName val="załacznik nr 3-III"/>
      <sheetName val="załącznik nr 3 "/>
      <sheetName val="załącznik nr 4"/>
      <sheetName val="załącznik nr 5"/>
      <sheetName val="Arkusz7"/>
    </sheetNames>
    <sheetDataSet>
      <sheetData sheetId="3">
        <row r="8">
          <cell r="D8">
            <v>406306</v>
          </cell>
        </row>
        <row r="9">
          <cell r="D9">
            <v>960308</v>
          </cell>
        </row>
        <row r="13">
          <cell r="D13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3.57421875" style="0" customWidth="1"/>
    <col min="2" max="2" width="31.57421875" style="0" customWidth="1"/>
    <col min="3" max="3" width="9.28125" style="20" customWidth="1"/>
    <col min="4" max="4" width="10.57421875" style="20" customWidth="1"/>
    <col min="5" max="6" width="8.421875" style="20" customWidth="1"/>
    <col min="7" max="7" width="10.8515625" style="20" customWidth="1"/>
  </cols>
  <sheetData>
    <row r="1" spans="3:8" s="14" customFormat="1" ht="12.75">
      <c r="C1" s="15"/>
      <c r="D1" s="15"/>
      <c r="E1" s="15"/>
      <c r="F1" s="15"/>
      <c r="G1" s="327" t="s">
        <v>591</v>
      </c>
      <c r="H1" s="15"/>
    </row>
    <row r="2" spans="1:9" ht="46.5" customHeight="1">
      <c r="A2" s="423" t="s">
        <v>205</v>
      </c>
      <c r="B2" s="423"/>
      <c r="C2" s="423"/>
      <c r="D2" s="423"/>
      <c r="E2" s="423"/>
      <c r="F2" s="423"/>
      <c r="G2" s="423"/>
      <c r="H2" s="16"/>
      <c r="I2" s="16"/>
    </row>
    <row r="4" spans="1:7" s="19" customFormat="1" ht="39" customHeight="1">
      <c r="A4" s="31" t="s">
        <v>101</v>
      </c>
      <c r="B4" s="31" t="s">
        <v>103</v>
      </c>
      <c r="C4" s="21" t="s">
        <v>120</v>
      </c>
      <c r="D4" s="21" t="s">
        <v>121</v>
      </c>
      <c r="E4" s="21" t="s">
        <v>122</v>
      </c>
      <c r="F4" s="21" t="s">
        <v>123</v>
      </c>
      <c r="G4" s="21" t="s">
        <v>116</v>
      </c>
    </row>
    <row r="5" spans="1:7" ht="67.5">
      <c r="A5" s="394" t="s">
        <v>127</v>
      </c>
      <c r="B5" s="395" t="s">
        <v>128</v>
      </c>
      <c r="C5" s="396">
        <v>319561</v>
      </c>
      <c r="D5" s="396"/>
      <c r="E5" s="396"/>
      <c r="F5" s="396"/>
      <c r="G5" s="396">
        <v>319561</v>
      </c>
    </row>
    <row r="6" spans="1:7" ht="22.5">
      <c r="A6" s="10"/>
      <c r="B6" s="5" t="s">
        <v>129</v>
      </c>
      <c r="C6" s="22">
        <v>56393</v>
      </c>
      <c r="D6" s="22"/>
      <c r="E6" s="22"/>
      <c r="F6" s="22"/>
      <c r="G6" s="22">
        <v>56393</v>
      </c>
    </row>
    <row r="7" spans="1:7" ht="12.75">
      <c r="A7" s="7" t="s">
        <v>130</v>
      </c>
      <c r="B7" s="8"/>
      <c r="C7" s="23">
        <v>375954</v>
      </c>
      <c r="D7" s="23"/>
      <c r="E7" s="23"/>
      <c r="F7" s="23"/>
      <c r="G7" s="23">
        <v>375954</v>
      </c>
    </row>
    <row r="8" spans="1:7" ht="22.5">
      <c r="A8" s="4" t="s">
        <v>131</v>
      </c>
      <c r="B8" s="5" t="s">
        <v>132</v>
      </c>
      <c r="C8" s="22">
        <v>35000</v>
      </c>
      <c r="D8" s="22"/>
      <c r="E8" s="22"/>
      <c r="F8" s="22"/>
      <c r="G8" s="22">
        <v>35000</v>
      </c>
    </row>
    <row r="9" spans="1:7" ht="33.75">
      <c r="A9" s="10"/>
      <c r="B9" s="5" t="s">
        <v>133</v>
      </c>
      <c r="C9" s="22">
        <v>26000</v>
      </c>
      <c r="D9" s="22"/>
      <c r="E9" s="22"/>
      <c r="F9" s="22"/>
      <c r="G9" s="22">
        <v>26000</v>
      </c>
    </row>
    <row r="10" spans="1:7" ht="12.75">
      <c r="A10" s="10"/>
      <c r="B10" s="5" t="s">
        <v>134</v>
      </c>
      <c r="C10" s="22">
        <v>9047913</v>
      </c>
      <c r="D10" s="22"/>
      <c r="E10" s="22"/>
      <c r="F10" s="22"/>
      <c r="G10" s="22">
        <v>9047913</v>
      </c>
    </row>
    <row r="11" spans="1:7" ht="56.25">
      <c r="A11" s="10"/>
      <c r="B11" s="5" t="s">
        <v>135</v>
      </c>
      <c r="C11" s="22">
        <v>25000</v>
      </c>
      <c r="D11" s="22"/>
      <c r="E11" s="22"/>
      <c r="F11" s="22"/>
      <c r="G11" s="22">
        <v>25000</v>
      </c>
    </row>
    <row r="12" spans="1:7" ht="12.75">
      <c r="A12" s="10"/>
      <c r="B12" s="5" t="s">
        <v>107</v>
      </c>
      <c r="C12" s="22">
        <v>64833791</v>
      </c>
      <c r="D12" s="22"/>
      <c r="E12" s="22"/>
      <c r="F12" s="22"/>
      <c r="G12" s="22">
        <v>64833791</v>
      </c>
    </row>
    <row r="13" spans="1:7" ht="12.75">
      <c r="A13" s="10"/>
      <c r="B13" s="5" t="s">
        <v>108</v>
      </c>
      <c r="C13" s="22">
        <v>72000</v>
      </c>
      <c r="D13" s="22"/>
      <c r="E13" s="22"/>
      <c r="F13" s="22"/>
      <c r="G13" s="22">
        <v>72000</v>
      </c>
    </row>
    <row r="14" spans="1:7" ht="12.75">
      <c r="A14" s="10"/>
      <c r="B14" s="5" t="s">
        <v>109</v>
      </c>
      <c r="C14" s="22">
        <v>400000</v>
      </c>
      <c r="D14" s="22"/>
      <c r="E14" s="22"/>
      <c r="F14" s="22"/>
      <c r="G14" s="22">
        <v>400000</v>
      </c>
    </row>
    <row r="15" spans="1:7" ht="22.5">
      <c r="A15" s="10"/>
      <c r="B15" s="5" t="s">
        <v>136</v>
      </c>
      <c r="C15" s="22">
        <v>75408</v>
      </c>
      <c r="D15" s="22"/>
      <c r="E15" s="22"/>
      <c r="F15" s="22"/>
      <c r="G15" s="22">
        <v>75408</v>
      </c>
    </row>
    <row r="16" spans="1:7" ht="45">
      <c r="A16" s="10"/>
      <c r="B16" s="5" t="s">
        <v>137</v>
      </c>
      <c r="C16" s="22"/>
      <c r="D16" s="22">
        <v>8487399</v>
      </c>
      <c r="E16" s="22"/>
      <c r="F16" s="22"/>
      <c r="G16" s="22">
        <v>8487399</v>
      </c>
    </row>
    <row r="17" spans="1:7" ht="56.25">
      <c r="A17" s="10"/>
      <c r="B17" s="5" t="s">
        <v>138</v>
      </c>
      <c r="C17" s="22">
        <v>610973</v>
      </c>
      <c r="D17" s="22"/>
      <c r="E17" s="22"/>
      <c r="F17" s="22"/>
      <c r="G17" s="22">
        <v>610973</v>
      </c>
    </row>
    <row r="18" spans="1:7" ht="67.5">
      <c r="A18" s="10"/>
      <c r="B18" s="5" t="s">
        <v>139</v>
      </c>
      <c r="C18" s="22">
        <v>11019240</v>
      </c>
      <c r="D18" s="22"/>
      <c r="E18" s="22"/>
      <c r="F18" s="22"/>
      <c r="G18" s="22">
        <v>11019240</v>
      </c>
    </row>
    <row r="19" spans="1:7" ht="56.25">
      <c r="A19" s="10"/>
      <c r="B19" s="5" t="s">
        <v>140</v>
      </c>
      <c r="C19" s="22">
        <v>63750</v>
      </c>
      <c r="D19" s="22"/>
      <c r="E19" s="22"/>
      <c r="F19" s="22"/>
      <c r="G19" s="22">
        <v>63750</v>
      </c>
    </row>
    <row r="20" spans="1:7" ht="12.75">
      <c r="A20" s="7" t="s">
        <v>141</v>
      </c>
      <c r="B20" s="8"/>
      <c r="C20" s="23">
        <v>86209075</v>
      </c>
      <c r="D20" s="23">
        <v>8487399</v>
      </c>
      <c r="E20" s="23"/>
      <c r="F20" s="23"/>
      <c r="G20" s="23">
        <v>94696474</v>
      </c>
    </row>
    <row r="21" spans="1:7" ht="33.75">
      <c r="A21" s="4" t="s">
        <v>144</v>
      </c>
      <c r="B21" s="5" t="s">
        <v>145</v>
      </c>
      <c r="C21" s="22">
        <v>5500000</v>
      </c>
      <c r="D21" s="22"/>
      <c r="E21" s="22"/>
      <c r="F21" s="22"/>
      <c r="G21" s="22">
        <v>5500000</v>
      </c>
    </row>
    <row r="22" spans="1:7" ht="56.25">
      <c r="A22" s="10"/>
      <c r="B22" s="5" t="s">
        <v>135</v>
      </c>
      <c r="C22" s="22">
        <v>11000000</v>
      </c>
      <c r="D22" s="22"/>
      <c r="E22" s="22"/>
      <c r="F22" s="22"/>
      <c r="G22" s="22">
        <v>11000000</v>
      </c>
    </row>
    <row r="23" spans="1:7" ht="45">
      <c r="A23" s="10"/>
      <c r="B23" s="5" t="s">
        <v>146</v>
      </c>
      <c r="C23" s="22">
        <v>3500000</v>
      </c>
      <c r="D23" s="22"/>
      <c r="E23" s="22"/>
      <c r="F23" s="22"/>
      <c r="G23" s="22">
        <v>3500000</v>
      </c>
    </row>
    <row r="24" spans="1:7" ht="22.5">
      <c r="A24" s="10"/>
      <c r="B24" s="5" t="s">
        <v>147</v>
      </c>
      <c r="C24" s="22">
        <v>41000000</v>
      </c>
      <c r="D24" s="22"/>
      <c r="E24" s="22"/>
      <c r="F24" s="22"/>
      <c r="G24" s="22">
        <v>41000000</v>
      </c>
    </row>
    <row r="25" spans="1:7" ht="56.25">
      <c r="A25" s="10"/>
      <c r="B25" s="5" t="s">
        <v>148</v>
      </c>
      <c r="C25" s="22"/>
      <c r="D25" s="22"/>
      <c r="E25" s="22"/>
      <c r="F25" s="22">
        <v>132000</v>
      </c>
      <c r="G25" s="22">
        <v>132000</v>
      </c>
    </row>
    <row r="26" spans="1:7" ht="33.75">
      <c r="A26" s="10"/>
      <c r="B26" s="5" t="s">
        <v>149</v>
      </c>
      <c r="C26" s="22">
        <v>2037500</v>
      </c>
      <c r="D26" s="22"/>
      <c r="E26" s="22"/>
      <c r="F26" s="22"/>
      <c r="G26" s="22">
        <v>2037500</v>
      </c>
    </row>
    <row r="27" spans="1:7" ht="12.75">
      <c r="A27" s="7" t="s">
        <v>150</v>
      </c>
      <c r="B27" s="8"/>
      <c r="C27" s="23">
        <v>63037500</v>
      </c>
      <c r="D27" s="23"/>
      <c r="E27" s="23"/>
      <c r="F27" s="23">
        <v>132000</v>
      </c>
      <c r="G27" s="23">
        <v>63169500</v>
      </c>
    </row>
    <row r="28" spans="1:7" ht="56.25">
      <c r="A28" s="4" t="s">
        <v>105</v>
      </c>
      <c r="B28" s="5" t="s">
        <v>135</v>
      </c>
      <c r="C28" s="22">
        <v>1154991</v>
      </c>
      <c r="D28" s="22"/>
      <c r="E28" s="22"/>
      <c r="F28" s="22"/>
      <c r="G28" s="22">
        <v>1154991</v>
      </c>
    </row>
    <row r="29" spans="1:7" ht="12.75">
      <c r="A29" s="10"/>
      <c r="B29" s="5" t="s">
        <v>107</v>
      </c>
      <c r="C29" s="22">
        <v>2122763</v>
      </c>
      <c r="D29" s="22"/>
      <c r="E29" s="22"/>
      <c r="F29" s="22"/>
      <c r="G29" s="22">
        <v>2122763</v>
      </c>
    </row>
    <row r="30" spans="1:7" ht="12.75">
      <c r="A30" s="10"/>
      <c r="B30" s="5" t="s">
        <v>108</v>
      </c>
      <c r="C30" s="22">
        <v>5000</v>
      </c>
      <c r="D30" s="22"/>
      <c r="E30" s="22"/>
      <c r="F30" s="22"/>
      <c r="G30" s="22">
        <v>5000</v>
      </c>
    </row>
    <row r="31" spans="1:7" ht="12.75">
      <c r="A31" s="10"/>
      <c r="B31" s="5" t="s">
        <v>109</v>
      </c>
      <c r="C31" s="22">
        <v>1093676</v>
      </c>
      <c r="D31" s="22"/>
      <c r="E31" s="22"/>
      <c r="F31" s="22"/>
      <c r="G31" s="22">
        <v>1093676</v>
      </c>
    </row>
    <row r="32" spans="1:7" ht="45">
      <c r="A32" s="10"/>
      <c r="B32" s="5" t="s">
        <v>151</v>
      </c>
      <c r="C32" s="22"/>
      <c r="D32" s="22">
        <v>36000</v>
      </c>
      <c r="E32" s="22"/>
      <c r="F32" s="22"/>
      <c r="G32" s="22">
        <v>36000</v>
      </c>
    </row>
    <row r="33" spans="1:7" ht="56.25">
      <c r="A33" s="10"/>
      <c r="B33" s="5" t="s">
        <v>148</v>
      </c>
      <c r="C33" s="22"/>
      <c r="D33" s="22"/>
      <c r="E33" s="22"/>
      <c r="F33" s="22">
        <v>914000</v>
      </c>
      <c r="G33" s="22">
        <v>914000</v>
      </c>
    </row>
    <row r="34" spans="1:7" ht="56.25">
      <c r="A34" s="10"/>
      <c r="B34" s="5" t="s">
        <v>152</v>
      </c>
      <c r="C34" s="22">
        <v>61200</v>
      </c>
      <c r="D34" s="22"/>
      <c r="E34" s="22"/>
      <c r="F34" s="22"/>
      <c r="G34" s="22">
        <v>61200</v>
      </c>
    </row>
    <row r="35" spans="1:7" ht="56.25">
      <c r="A35" s="10"/>
      <c r="B35" s="5" t="s">
        <v>138</v>
      </c>
      <c r="C35" s="22">
        <v>985310</v>
      </c>
      <c r="D35" s="22"/>
      <c r="E35" s="22"/>
      <c r="F35" s="22"/>
      <c r="G35" s="22">
        <v>985310</v>
      </c>
    </row>
    <row r="36" spans="1:7" ht="67.5">
      <c r="A36" s="10"/>
      <c r="B36" s="5" t="s">
        <v>139</v>
      </c>
      <c r="C36" s="22">
        <v>49372512</v>
      </c>
      <c r="D36" s="22"/>
      <c r="E36" s="22"/>
      <c r="F36" s="22"/>
      <c r="G36" s="22">
        <v>49372512</v>
      </c>
    </row>
    <row r="37" spans="1:7" ht="12.75">
      <c r="A37" s="10"/>
      <c r="B37" s="5" t="s">
        <v>153</v>
      </c>
      <c r="C37" s="22">
        <v>4994829</v>
      </c>
      <c r="D37" s="22"/>
      <c r="E37" s="22"/>
      <c r="F37" s="22"/>
      <c r="G37" s="22">
        <v>4994829</v>
      </c>
    </row>
    <row r="38" spans="1:7" ht="12.75">
      <c r="A38" s="7" t="s">
        <v>111</v>
      </c>
      <c r="B38" s="8"/>
      <c r="C38" s="23">
        <v>59790281</v>
      </c>
      <c r="D38" s="23">
        <v>36000</v>
      </c>
      <c r="E38" s="23"/>
      <c r="F38" s="23">
        <v>914000</v>
      </c>
      <c r="G38" s="23">
        <v>60740281</v>
      </c>
    </row>
    <row r="39" spans="1:7" ht="12.75">
      <c r="A39" s="420" t="s">
        <v>154</v>
      </c>
      <c r="B39" s="5" t="s">
        <v>155</v>
      </c>
      <c r="C39" s="22">
        <v>56000</v>
      </c>
      <c r="D39" s="22"/>
      <c r="E39" s="22"/>
      <c r="F39" s="22"/>
      <c r="G39" s="22">
        <v>56000</v>
      </c>
    </row>
    <row r="40" spans="1:7" ht="12.75">
      <c r="A40" s="421"/>
      <c r="B40" s="5" t="s">
        <v>134</v>
      </c>
      <c r="C40" s="22">
        <v>36000</v>
      </c>
      <c r="D40" s="22"/>
      <c r="E40" s="22"/>
      <c r="F40" s="22"/>
      <c r="G40" s="22">
        <v>36000</v>
      </c>
    </row>
    <row r="41" spans="1:7" ht="56.25">
      <c r="A41" s="422"/>
      <c r="B41" s="5" t="s">
        <v>135</v>
      </c>
      <c r="C41" s="22">
        <v>250000</v>
      </c>
      <c r="D41" s="22"/>
      <c r="E41" s="22"/>
      <c r="F41" s="22"/>
      <c r="G41" s="22">
        <v>250000</v>
      </c>
    </row>
    <row r="42" spans="1:7" ht="12.75">
      <c r="A42" s="10"/>
      <c r="B42" s="5" t="s">
        <v>109</v>
      </c>
      <c r="C42" s="22">
        <v>300000</v>
      </c>
      <c r="D42" s="22"/>
      <c r="E42" s="22"/>
      <c r="F42" s="22"/>
      <c r="G42" s="22">
        <v>300000</v>
      </c>
    </row>
    <row r="43" spans="1:7" ht="67.5">
      <c r="A43" s="10"/>
      <c r="B43" s="5" t="s">
        <v>128</v>
      </c>
      <c r="C43" s="22">
        <v>338955</v>
      </c>
      <c r="D43" s="22"/>
      <c r="E43" s="22"/>
      <c r="F43" s="22"/>
      <c r="G43" s="22">
        <v>338955</v>
      </c>
    </row>
    <row r="44" spans="1:7" ht="56.25">
      <c r="A44" s="10"/>
      <c r="B44" s="5" t="s">
        <v>125</v>
      </c>
      <c r="C44" s="22"/>
      <c r="D44" s="22"/>
      <c r="E44" s="22">
        <v>1361000</v>
      </c>
      <c r="F44" s="22"/>
      <c r="G44" s="22">
        <v>1361000</v>
      </c>
    </row>
    <row r="45" spans="1:7" ht="56.25">
      <c r="A45" s="10"/>
      <c r="B45" s="5" t="s">
        <v>148</v>
      </c>
      <c r="C45" s="22"/>
      <c r="D45" s="22"/>
      <c r="E45" s="22"/>
      <c r="F45" s="22">
        <v>652000</v>
      </c>
      <c r="G45" s="22">
        <v>652000</v>
      </c>
    </row>
    <row r="46" spans="1:7" ht="45">
      <c r="A46" s="10"/>
      <c r="B46" s="5" t="s">
        <v>156</v>
      </c>
      <c r="C46" s="22"/>
      <c r="D46" s="22">
        <v>25000</v>
      </c>
      <c r="E46" s="22"/>
      <c r="F46" s="22"/>
      <c r="G46" s="22">
        <v>25000</v>
      </c>
    </row>
    <row r="47" spans="1:7" ht="33.75">
      <c r="A47" s="10"/>
      <c r="B47" s="5" t="s">
        <v>149</v>
      </c>
      <c r="C47" s="22">
        <v>1806</v>
      </c>
      <c r="D47" s="22"/>
      <c r="E47" s="22"/>
      <c r="F47" s="22"/>
      <c r="G47" s="22">
        <v>1806</v>
      </c>
    </row>
    <row r="48" spans="1:7" ht="67.5">
      <c r="A48" s="10"/>
      <c r="B48" s="5" t="s">
        <v>139</v>
      </c>
      <c r="C48" s="22">
        <v>1176738</v>
      </c>
      <c r="D48" s="22"/>
      <c r="E48" s="22"/>
      <c r="F48" s="22"/>
      <c r="G48" s="22">
        <v>1176738</v>
      </c>
    </row>
    <row r="49" spans="1:7" ht="12.75">
      <c r="A49" s="7" t="s">
        <v>157</v>
      </c>
      <c r="B49" s="8"/>
      <c r="C49" s="23">
        <v>2159499</v>
      </c>
      <c r="D49" s="23">
        <v>25000</v>
      </c>
      <c r="E49" s="23">
        <v>1361000</v>
      </c>
      <c r="F49" s="23">
        <v>652000</v>
      </c>
      <c r="G49" s="23">
        <v>4197499</v>
      </c>
    </row>
    <row r="50" spans="1:7" ht="101.25">
      <c r="A50" s="4" t="s">
        <v>158</v>
      </c>
      <c r="B50" s="5" t="s">
        <v>125</v>
      </c>
      <c r="C50" s="22"/>
      <c r="D50" s="22"/>
      <c r="E50" s="22">
        <v>41100</v>
      </c>
      <c r="F50" s="22"/>
      <c r="G50" s="22">
        <v>41100</v>
      </c>
    </row>
    <row r="51" spans="1:7" ht="12.75">
      <c r="A51" s="7" t="s">
        <v>159</v>
      </c>
      <c r="B51" s="8"/>
      <c r="C51" s="23"/>
      <c r="D51" s="23"/>
      <c r="E51" s="23">
        <v>41100</v>
      </c>
      <c r="F51" s="23"/>
      <c r="G51" s="23">
        <v>41100</v>
      </c>
    </row>
    <row r="52" spans="1:7" ht="22.5">
      <c r="A52" s="420" t="s">
        <v>160</v>
      </c>
      <c r="B52" s="5" t="s">
        <v>132</v>
      </c>
      <c r="C52" s="22">
        <v>180000</v>
      </c>
      <c r="D52" s="22"/>
      <c r="E52" s="22"/>
      <c r="F52" s="22"/>
      <c r="G52" s="22">
        <v>180000</v>
      </c>
    </row>
    <row r="53" spans="1:7" ht="56.25">
      <c r="A53" s="422"/>
      <c r="B53" s="5" t="s">
        <v>148</v>
      </c>
      <c r="C53" s="22"/>
      <c r="D53" s="22"/>
      <c r="E53" s="22"/>
      <c r="F53" s="22">
        <v>11297000</v>
      </c>
      <c r="G53" s="22">
        <v>11297000</v>
      </c>
    </row>
    <row r="54" spans="1:7" ht="33.75">
      <c r="A54" s="10"/>
      <c r="B54" s="5" t="s">
        <v>149</v>
      </c>
      <c r="C54" s="22">
        <v>1800</v>
      </c>
      <c r="D54" s="22"/>
      <c r="E54" s="22"/>
      <c r="F54" s="22"/>
      <c r="G54" s="22">
        <v>1800</v>
      </c>
    </row>
    <row r="55" spans="1:7" ht="12.75">
      <c r="A55" s="7" t="s">
        <v>161</v>
      </c>
      <c r="B55" s="8"/>
      <c r="C55" s="23">
        <v>181800</v>
      </c>
      <c r="D55" s="23"/>
      <c r="E55" s="23"/>
      <c r="F55" s="23">
        <v>11297000</v>
      </c>
      <c r="G55" s="23">
        <v>11478800</v>
      </c>
    </row>
    <row r="56" spans="1:7" ht="22.5">
      <c r="A56" s="420" t="s">
        <v>162</v>
      </c>
      <c r="B56" s="5" t="s">
        <v>163</v>
      </c>
      <c r="C56" s="22">
        <v>277586965</v>
      </c>
      <c r="D56" s="22"/>
      <c r="E56" s="22"/>
      <c r="F56" s="22"/>
      <c r="G56" s="22">
        <v>277586965</v>
      </c>
    </row>
    <row r="57" spans="1:7" ht="22.5">
      <c r="A57" s="421"/>
      <c r="B57" s="5" t="s">
        <v>164</v>
      </c>
      <c r="C57" s="22">
        <v>24000000</v>
      </c>
      <c r="D57" s="22"/>
      <c r="E57" s="22"/>
      <c r="F57" s="22"/>
      <c r="G57" s="22">
        <v>24000000</v>
      </c>
    </row>
    <row r="58" spans="1:7" ht="12.75">
      <c r="A58" s="421"/>
      <c r="B58" s="5" t="s">
        <v>165</v>
      </c>
      <c r="C58" s="22">
        <v>167165060</v>
      </c>
      <c r="D58" s="22"/>
      <c r="E58" s="22"/>
      <c r="F58" s="22"/>
      <c r="G58" s="22">
        <v>167165060</v>
      </c>
    </row>
    <row r="59" spans="1:7" ht="12.75">
      <c r="A59" s="421"/>
      <c r="B59" s="5" t="s">
        <v>166</v>
      </c>
      <c r="C59" s="22">
        <v>42630</v>
      </c>
      <c r="D59" s="22"/>
      <c r="E59" s="22"/>
      <c r="F59" s="22"/>
      <c r="G59" s="22">
        <v>42630</v>
      </c>
    </row>
    <row r="60" spans="1:7" ht="12.75">
      <c r="A60" s="421"/>
      <c r="B60" s="5" t="s">
        <v>167</v>
      </c>
      <c r="C60" s="22">
        <v>76360</v>
      </c>
      <c r="D60" s="22"/>
      <c r="E60" s="22"/>
      <c r="F60" s="22"/>
      <c r="G60" s="22">
        <v>76360</v>
      </c>
    </row>
    <row r="61" spans="1:7" ht="12.75">
      <c r="A61" s="421"/>
      <c r="B61" s="5" t="s">
        <v>168</v>
      </c>
      <c r="C61" s="22">
        <v>8333500</v>
      </c>
      <c r="D61" s="22"/>
      <c r="E61" s="22"/>
      <c r="F61" s="22"/>
      <c r="G61" s="22">
        <v>8333500</v>
      </c>
    </row>
    <row r="62" spans="1:7" ht="33.75">
      <c r="A62" s="421"/>
      <c r="B62" s="5" t="s">
        <v>169</v>
      </c>
      <c r="C62" s="22">
        <v>800000</v>
      </c>
      <c r="D62" s="22"/>
      <c r="E62" s="22"/>
      <c r="F62" s="22"/>
      <c r="G62" s="22">
        <v>800000</v>
      </c>
    </row>
    <row r="63" spans="1:7" ht="12.75">
      <c r="A63" s="421"/>
      <c r="B63" s="5" t="s">
        <v>170</v>
      </c>
      <c r="C63" s="22">
        <v>3500000</v>
      </c>
      <c r="D63" s="22"/>
      <c r="E63" s="22"/>
      <c r="F63" s="22"/>
      <c r="G63" s="22">
        <v>3500000</v>
      </c>
    </row>
    <row r="64" spans="1:7" ht="12.75">
      <c r="A64" s="421"/>
      <c r="B64" s="5" t="s">
        <v>171</v>
      </c>
      <c r="C64" s="22">
        <v>4100000</v>
      </c>
      <c r="D64" s="22"/>
      <c r="E64" s="22"/>
      <c r="F64" s="22"/>
      <c r="G64" s="22">
        <v>4100000</v>
      </c>
    </row>
    <row r="65" spans="1:7" ht="12.75">
      <c r="A65" s="421"/>
      <c r="B65" s="5" t="s">
        <v>172</v>
      </c>
      <c r="C65" s="22">
        <v>5100000</v>
      </c>
      <c r="D65" s="22"/>
      <c r="E65" s="22"/>
      <c r="F65" s="22"/>
      <c r="G65" s="22">
        <v>5100000</v>
      </c>
    </row>
    <row r="66" spans="1:7" ht="12.75">
      <c r="A66" s="422"/>
      <c r="B66" s="5" t="s">
        <v>173</v>
      </c>
      <c r="C66" s="22">
        <v>823000</v>
      </c>
      <c r="D66" s="22"/>
      <c r="E66" s="22"/>
      <c r="F66" s="22"/>
      <c r="G66" s="22">
        <v>823000</v>
      </c>
    </row>
    <row r="67" spans="1:7" ht="12.75">
      <c r="A67" s="10"/>
      <c r="B67" s="5" t="s">
        <v>174</v>
      </c>
      <c r="C67" s="22">
        <v>100000</v>
      </c>
      <c r="D67" s="22"/>
      <c r="E67" s="22"/>
      <c r="F67" s="22"/>
      <c r="G67" s="22">
        <v>100000</v>
      </c>
    </row>
    <row r="68" spans="1:7" ht="22.5">
      <c r="A68" s="10"/>
      <c r="B68" s="5" t="s">
        <v>175</v>
      </c>
      <c r="C68" s="22">
        <v>5400000</v>
      </c>
      <c r="D68" s="22"/>
      <c r="E68" s="22"/>
      <c r="F68" s="22"/>
      <c r="G68" s="22">
        <v>5400000</v>
      </c>
    </row>
    <row r="69" spans="1:7" ht="33.75">
      <c r="A69" s="10"/>
      <c r="B69" s="5" t="s">
        <v>176</v>
      </c>
      <c r="C69" s="22">
        <v>250000</v>
      </c>
      <c r="D69" s="22"/>
      <c r="E69" s="22"/>
      <c r="F69" s="22"/>
      <c r="G69" s="22">
        <v>250000</v>
      </c>
    </row>
    <row r="70" spans="1:7" ht="22.5">
      <c r="A70" s="10"/>
      <c r="B70" s="5" t="s">
        <v>177</v>
      </c>
      <c r="C70" s="22">
        <v>27000000</v>
      </c>
      <c r="D70" s="22"/>
      <c r="E70" s="22"/>
      <c r="F70" s="22"/>
      <c r="G70" s="22">
        <v>27000000</v>
      </c>
    </row>
    <row r="71" spans="1:7" ht="12.75">
      <c r="A71" s="10"/>
      <c r="B71" s="5" t="s">
        <v>178</v>
      </c>
      <c r="C71" s="22">
        <v>500</v>
      </c>
      <c r="D71" s="22"/>
      <c r="E71" s="22"/>
      <c r="F71" s="22"/>
      <c r="G71" s="22">
        <v>500</v>
      </c>
    </row>
    <row r="72" spans="1:7" ht="22.5">
      <c r="A72" s="10"/>
      <c r="B72" s="5" t="s">
        <v>179</v>
      </c>
      <c r="C72" s="22">
        <v>750000</v>
      </c>
      <c r="D72" s="22"/>
      <c r="E72" s="22"/>
      <c r="F72" s="22"/>
      <c r="G72" s="22">
        <v>750000</v>
      </c>
    </row>
    <row r="73" spans="1:7" ht="22.5">
      <c r="A73" s="10"/>
      <c r="B73" s="5" t="s">
        <v>180</v>
      </c>
      <c r="C73" s="22">
        <v>433000</v>
      </c>
      <c r="D73" s="22"/>
      <c r="E73" s="22"/>
      <c r="F73" s="22"/>
      <c r="G73" s="22">
        <v>433000</v>
      </c>
    </row>
    <row r="74" spans="1:7" ht="12.75">
      <c r="A74" s="7" t="s">
        <v>181</v>
      </c>
      <c r="B74" s="8"/>
      <c r="C74" s="23">
        <v>525461015</v>
      </c>
      <c r="D74" s="23"/>
      <c r="E74" s="23"/>
      <c r="F74" s="23"/>
      <c r="G74" s="23">
        <v>525461015</v>
      </c>
    </row>
    <row r="75" spans="1:7" ht="12.75">
      <c r="A75" s="420" t="s">
        <v>182</v>
      </c>
      <c r="B75" s="5" t="s">
        <v>108</v>
      </c>
      <c r="C75" s="22">
        <v>500000</v>
      </c>
      <c r="D75" s="22"/>
      <c r="E75" s="22"/>
      <c r="F75" s="22"/>
      <c r="G75" s="22">
        <v>500000</v>
      </c>
    </row>
    <row r="76" spans="1:7" ht="12.75">
      <c r="A76" s="424"/>
      <c r="B76" s="5" t="s">
        <v>183</v>
      </c>
      <c r="C76" s="22">
        <v>202167483</v>
      </c>
      <c r="D76" s="22"/>
      <c r="E76" s="22"/>
      <c r="F76" s="22"/>
      <c r="G76" s="22">
        <v>202167483</v>
      </c>
    </row>
    <row r="77" spans="1:7" ht="12.75">
      <c r="A77" s="7" t="s">
        <v>184</v>
      </c>
      <c r="B77" s="8"/>
      <c r="C77" s="23">
        <v>202667483</v>
      </c>
      <c r="D77" s="23"/>
      <c r="E77" s="23"/>
      <c r="F77" s="23"/>
      <c r="G77" s="23">
        <v>202667483</v>
      </c>
    </row>
    <row r="78" spans="1:7" ht="56.25">
      <c r="A78" s="4" t="s">
        <v>185</v>
      </c>
      <c r="B78" s="5" t="s">
        <v>135</v>
      </c>
      <c r="C78" s="22">
        <v>121268</v>
      </c>
      <c r="D78" s="22"/>
      <c r="E78" s="22"/>
      <c r="F78" s="22"/>
      <c r="G78" s="22">
        <v>121268</v>
      </c>
    </row>
    <row r="79" spans="1:7" ht="12.75">
      <c r="A79" s="10"/>
      <c r="B79" s="5" t="s">
        <v>107</v>
      </c>
      <c r="C79" s="22">
        <v>11512746</v>
      </c>
      <c r="D79" s="22"/>
      <c r="E79" s="22"/>
      <c r="F79" s="22"/>
      <c r="G79" s="22">
        <v>11512746</v>
      </c>
    </row>
    <row r="80" spans="1:7" ht="12.75">
      <c r="A80" s="10"/>
      <c r="B80" s="5" t="s">
        <v>108</v>
      </c>
      <c r="C80" s="22">
        <v>4297</v>
      </c>
      <c r="D80" s="22"/>
      <c r="E80" s="22"/>
      <c r="F80" s="22"/>
      <c r="G80" s="22">
        <v>4297</v>
      </c>
    </row>
    <row r="81" spans="1:7" ht="12.75">
      <c r="A81" s="10"/>
      <c r="B81" s="5" t="s">
        <v>109</v>
      </c>
      <c r="C81" s="22">
        <v>3200</v>
      </c>
      <c r="D81" s="22"/>
      <c r="E81" s="22"/>
      <c r="F81" s="22"/>
      <c r="G81" s="22">
        <v>3200</v>
      </c>
    </row>
    <row r="82" spans="1:7" ht="67.5">
      <c r="A82" s="10"/>
      <c r="B82" s="5" t="s">
        <v>128</v>
      </c>
      <c r="C82" s="22">
        <v>822362</v>
      </c>
      <c r="D82" s="22"/>
      <c r="E82" s="22"/>
      <c r="F82" s="22"/>
      <c r="G82" s="22">
        <v>822362</v>
      </c>
    </row>
    <row r="83" spans="1:7" ht="45">
      <c r="A83" s="10"/>
      <c r="B83" s="5" t="s">
        <v>137</v>
      </c>
      <c r="C83" s="22"/>
      <c r="D83" s="22">
        <v>215160</v>
      </c>
      <c r="E83" s="22"/>
      <c r="F83" s="22"/>
      <c r="G83" s="22">
        <v>215160</v>
      </c>
    </row>
    <row r="84" spans="1:7" ht="56.25">
      <c r="A84" s="10"/>
      <c r="B84" s="5" t="s">
        <v>187</v>
      </c>
      <c r="C84" s="22">
        <v>31094</v>
      </c>
      <c r="D84" s="22"/>
      <c r="E84" s="22"/>
      <c r="F84" s="22"/>
      <c r="G84" s="22">
        <v>31094</v>
      </c>
    </row>
    <row r="85" spans="1:7" ht="67.5">
      <c r="A85" s="10"/>
      <c r="B85" s="5" t="s">
        <v>139</v>
      </c>
      <c r="C85" s="22">
        <v>2039091</v>
      </c>
      <c r="D85" s="22"/>
      <c r="E85" s="22"/>
      <c r="F85" s="22"/>
      <c r="G85" s="22">
        <v>2039091</v>
      </c>
    </row>
    <row r="86" spans="1:7" ht="12.75">
      <c r="A86" s="7" t="s">
        <v>188</v>
      </c>
      <c r="B86" s="8"/>
      <c r="C86" s="23">
        <v>14534058</v>
      </c>
      <c r="D86" s="23">
        <v>215160</v>
      </c>
      <c r="E86" s="23"/>
      <c r="F86" s="23"/>
      <c r="G86" s="23">
        <v>14749218</v>
      </c>
    </row>
    <row r="87" spans="1:7" ht="22.5">
      <c r="A87" s="4" t="s">
        <v>189</v>
      </c>
      <c r="B87" s="5" t="s">
        <v>190</v>
      </c>
      <c r="C87" s="22">
        <v>475000</v>
      </c>
      <c r="D87" s="22"/>
      <c r="E87" s="22"/>
      <c r="F87" s="22"/>
      <c r="G87" s="22">
        <v>475000</v>
      </c>
    </row>
    <row r="88" spans="1:7" ht="56.25">
      <c r="A88" s="10"/>
      <c r="B88" s="5" t="s">
        <v>125</v>
      </c>
      <c r="C88" s="22"/>
      <c r="D88" s="22"/>
      <c r="E88" s="22">
        <v>24280</v>
      </c>
      <c r="F88" s="22"/>
      <c r="G88" s="22">
        <v>24280</v>
      </c>
    </row>
    <row r="89" spans="1:7" ht="56.25">
      <c r="A89" s="10"/>
      <c r="B89" s="5" t="s">
        <v>148</v>
      </c>
      <c r="C89" s="22"/>
      <c r="D89" s="22"/>
      <c r="E89" s="22"/>
      <c r="F89" s="22">
        <v>4036690</v>
      </c>
      <c r="G89" s="22">
        <v>4036690</v>
      </c>
    </row>
    <row r="90" spans="1:7" ht="12.75">
      <c r="A90" s="7" t="s">
        <v>191</v>
      </c>
      <c r="B90" s="8"/>
      <c r="C90" s="23">
        <v>475000</v>
      </c>
      <c r="D90" s="23"/>
      <c r="E90" s="23">
        <v>24280</v>
      </c>
      <c r="F90" s="23">
        <v>4036690</v>
      </c>
      <c r="G90" s="23">
        <v>4535970</v>
      </c>
    </row>
    <row r="91" spans="1:7" ht="56.25">
      <c r="A91" s="4" t="s">
        <v>192</v>
      </c>
      <c r="B91" s="5" t="s">
        <v>135</v>
      </c>
      <c r="C91" s="22">
        <v>91500</v>
      </c>
      <c r="D91" s="22"/>
      <c r="E91" s="22"/>
      <c r="F91" s="22"/>
      <c r="G91" s="22">
        <v>91500</v>
      </c>
    </row>
    <row r="92" spans="1:7" ht="12.75">
      <c r="A92" s="10"/>
      <c r="B92" s="5" t="s">
        <v>107</v>
      </c>
      <c r="C92" s="22">
        <v>1597000</v>
      </c>
      <c r="D92" s="22"/>
      <c r="E92" s="22"/>
      <c r="F92" s="22"/>
      <c r="G92" s="22">
        <v>1597000</v>
      </c>
    </row>
    <row r="93" spans="1:7" ht="12.75">
      <c r="A93" s="10"/>
      <c r="B93" s="5" t="s">
        <v>109</v>
      </c>
      <c r="C93" s="22">
        <v>33000</v>
      </c>
      <c r="D93" s="22"/>
      <c r="E93" s="22"/>
      <c r="F93" s="22"/>
      <c r="G93" s="22">
        <v>33000</v>
      </c>
    </row>
    <row r="94" spans="1:7" ht="56.25">
      <c r="A94" s="10"/>
      <c r="B94" s="5" t="s">
        <v>125</v>
      </c>
      <c r="C94" s="22"/>
      <c r="D94" s="22"/>
      <c r="E94" s="22">
        <v>41702400</v>
      </c>
      <c r="F94" s="22"/>
      <c r="G94" s="22">
        <v>41702400</v>
      </c>
    </row>
    <row r="95" spans="1:7" ht="33.75">
      <c r="A95" s="10"/>
      <c r="B95" s="5" t="s">
        <v>186</v>
      </c>
      <c r="C95" s="22">
        <v>7994100</v>
      </c>
      <c r="D95" s="22"/>
      <c r="E95" s="22"/>
      <c r="F95" s="22"/>
      <c r="G95" s="22">
        <v>7994100</v>
      </c>
    </row>
    <row r="96" spans="1:7" ht="56.25">
      <c r="A96" s="10"/>
      <c r="B96" s="5" t="s">
        <v>148</v>
      </c>
      <c r="C96" s="22"/>
      <c r="D96" s="22"/>
      <c r="E96" s="22"/>
      <c r="F96" s="22">
        <v>397500</v>
      </c>
      <c r="G96" s="22">
        <v>397500</v>
      </c>
    </row>
    <row r="97" spans="1:7" ht="33.75">
      <c r="A97" s="10"/>
      <c r="B97" s="5" t="s">
        <v>193</v>
      </c>
      <c r="C97" s="22">
        <v>844200</v>
      </c>
      <c r="D97" s="22"/>
      <c r="E97" s="22"/>
      <c r="F97" s="22"/>
      <c r="G97" s="22">
        <v>844200</v>
      </c>
    </row>
    <row r="98" spans="1:7" ht="45">
      <c r="A98" s="10"/>
      <c r="B98" s="5" t="s">
        <v>194</v>
      </c>
      <c r="C98" s="22"/>
      <c r="D98" s="22">
        <v>400000</v>
      </c>
      <c r="E98" s="22"/>
      <c r="F98" s="22"/>
      <c r="G98" s="22">
        <v>400000</v>
      </c>
    </row>
    <row r="99" spans="1:7" ht="33.75">
      <c r="A99" s="10"/>
      <c r="B99" s="5" t="s">
        <v>149</v>
      </c>
      <c r="C99" s="22">
        <v>406525</v>
      </c>
      <c r="D99" s="22"/>
      <c r="E99" s="22"/>
      <c r="F99" s="22"/>
      <c r="G99" s="22">
        <v>406525</v>
      </c>
    </row>
    <row r="100" spans="1:7" ht="12.75">
      <c r="A100" s="7" t="s">
        <v>195</v>
      </c>
      <c r="B100" s="8"/>
      <c r="C100" s="23">
        <v>10966325</v>
      </c>
      <c r="D100" s="23">
        <v>400000</v>
      </c>
      <c r="E100" s="23">
        <v>41702400</v>
      </c>
      <c r="F100" s="23">
        <v>397500</v>
      </c>
      <c r="G100" s="23">
        <v>53466225</v>
      </c>
    </row>
    <row r="101" spans="1:7" ht="12.75">
      <c r="A101" s="420" t="s">
        <v>196</v>
      </c>
      <c r="B101" s="5" t="s">
        <v>107</v>
      </c>
      <c r="C101" s="22">
        <v>603990</v>
      </c>
      <c r="D101" s="22"/>
      <c r="E101" s="22"/>
      <c r="F101" s="22"/>
      <c r="G101" s="22">
        <v>603990</v>
      </c>
    </row>
    <row r="102" spans="1:7" ht="12.75">
      <c r="A102" s="421"/>
      <c r="B102" s="5" t="s">
        <v>108</v>
      </c>
      <c r="C102" s="22">
        <v>350</v>
      </c>
      <c r="D102" s="22"/>
      <c r="E102" s="22"/>
      <c r="F102" s="22"/>
      <c r="G102" s="22">
        <v>350</v>
      </c>
    </row>
    <row r="103" spans="1:7" ht="56.25">
      <c r="A103" s="422"/>
      <c r="B103" s="5" t="s">
        <v>148</v>
      </c>
      <c r="C103" s="22"/>
      <c r="D103" s="22"/>
      <c r="E103" s="22"/>
      <c r="F103" s="22">
        <v>291000</v>
      </c>
      <c r="G103" s="22">
        <v>291000</v>
      </c>
    </row>
    <row r="104" spans="1:7" ht="45">
      <c r="A104" s="10"/>
      <c r="B104" s="5" t="s">
        <v>194</v>
      </c>
      <c r="C104" s="22"/>
      <c r="D104" s="22">
        <v>470732</v>
      </c>
      <c r="E104" s="22"/>
      <c r="F104" s="22"/>
      <c r="G104" s="22">
        <v>470732</v>
      </c>
    </row>
    <row r="105" spans="1:7" ht="56.25">
      <c r="A105" s="10"/>
      <c r="B105" s="5" t="s">
        <v>197</v>
      </c>
      <c r="C105" s="22">
        <v>561300</v>
      </c>
      <c r="D105" s="22"/>
      <c r="E105" s="22"/>
      <c r="F105" s="22"/>
      <c r="G105" s="22">
        <v>561300</v>
      </c>
    </row>
    <row r="106" spans="1:7" ht="12.75">
      <c r="A106" s="7" t="s">
        <v>198</v>
      </c>
      <c r="B106" s="8"/>
      <c r="C106" s="23">
        <v>1165640</v>
      </c>
      <c r="D106" s="23">
        <v>470732</v>
      </c>
      <c r="E106" s="23"/>
      <c r="F106" s="23">
        <v>291000</v>
      </c>
      <c r="G106" s="23">
        <v>1927372</v>
      </c>
    </row>
    <row r="107" spans="1:7" ht="56.25">
      <c r="A107" s="4" t="s">
        <v>199</v>
      </c>
      <c r="B107" s="5" t="s">
        <v>135</v>
      </c>
      <c r="C107" s="22">
        <v>5500</v>
      </c>
      <c r="D107" s="22"/>
      <c r="E107" s="22"/>
      <c r="F107" s="22"/>
      <c r="G107" s="22">
        <v>5500</v>
      </c>
    </row>
    <row r="108" spans="1:7" ht="12.75">
      <c r="A108" s="10"/>
      <c r="B108" s="5" t="s">
        <v>109</v>
      </c>
      <c r="C108" s="22">
        <v>350</v>
      </c>
      <c r="D108" s="22"/>
      <c r="E108" s="22"/>
      <c r="F108" s="22"/>
      <c r="G108" s="22">
        <v>350</v>
      </c>
    </row>
    <row r="109" spans="1:7" ht="12.75">
      <c r="A109" s="7" t="s">
        <v>200</v>
      </c>
      <c r="B109" s="8"/>
      <c r="C109" s="23">
        <v>5850</v>
      </c>
      <c r="D109" s="23"/>
      <c r="E109" s="23"/>
      <c r="F109" s="23"/>
      <c r="G109" s="23">
        <v>5850</v>
      </c>
    </row>
    <row r="110" spans="1:7" ht="56.25">
      <c r="A110" s="4" t="s">
        <v>201</v>
      </c>
      <c r="B110" s="5" t="s">
        <v>133</v>
      </c>
      <c r="C110" s="22">
        <v>693056</v>
      </c>
      <c r="D110" s="22"/>
      <c r="E110" s="22"/>
      <c r="F110" s="22"/>
      <c r="G110" s="22">
        <v>693056</v>
      </c>
    </row>
    <row r="111" spans="1:7" ht="12.75">
      <c r="A111" s="10"/>
      <c r="B111" s="5" t="s">
        <v>134</v>
      </c>
      <c r="C111" s="22">
        <v>601500</v>
      </c>
      <c r="D111" s="22"/>
      <c r="E111" s="22"/>
      <c r="F111" s="22"/>
      <c r="G111" s="22">
        <v>601500</v>
      </c>
    </row>
    <row r="112" spans="1:7" ht="56.25">
      <c r="A112" s="10"/>
      <c r="B112" s="5" t="s">
        <v>135</v>
      </c>
      <c r="C112" s="22">
        <v>26730</v>
      </c>
      <c r="D112" s="22"/>
      <c r="E112" s="22"/>
      <c r="F112" s="22"/>
      <c r="G112" s="22">
        <v>26730</v>
      </c>
    </row>
    <row r="113" spans="1:7" ht="12.75">
      <c r="A113" s="10"/>
      <c r="B113" s="5" t="s">
        <v>107</v>
      </c>
      <c r="C113" s="22">
        <v>4230</v>
      </c>
      <c r="D113" s="22"/>
      <c r="E113" s="22"/>
      <c r="F113" s="22"/>
      <c r="G113" s="22">
        <v>4230</v>
      </c>
    </row>
    <row r="114" spans="1:7" ht="12.75">
      <c r="A114" s="10"/>
      <c r="B114" s="5" t="s">
        <v>109</v>
      </c>
      <c r="C114" s="22">
        <v>1610</v>
      </c>
      <c r="D114" s="22"/>
      <c r="E114" s="22"/>
      <c r="F114" s="22"/>
      <c r="G114" s="22">
        <v>1610</v>
      </c>
    </row>
    <row r="115" spans="1:7" ht="67.5">
      <c r="A115" s="10"/>
      <c r="B115" s="5" t="s">
        <v>139</v>
      </c>
      <c r="C115" s="22">
        <v>3859300</v>
      </c>
      <c r="D115" s="22"/>
      <c r="E115" s="22"/>
      <c r="F115" s="22"/>
      <c r="G115" s="22">
        <v>3859300</v>
      </c>
    </row>
    <row r="116" spans="1:7" ht="12.75">
      <c r="A116" s="7" t="s">
        <v>202</v>
      </c>
      <c r="B116" s="8"/>
      <c r="C116" s="23">
        <v>5186426</v>
      </c>
      <c r="D116" s="23"/>
      <c r="E116" s="23"/>
      <c r="F116" s="23"/>
      <c r="G116" s="23">
        <v>5186426</v>
      </c>
    </row>
    <row r="117" spans="1:7" ht="56.25">
      <c r="A117" s="4" t="s">
        <v>203</v>
      </c>
      <c r="B117" s="5" t="s">
        <v>135</v>
      </c>
      <c r="C117" s="22">
        <v>1520000</v>
      </c>
      <c r="D117" s="22"/>
      <c r="E117" s="22"/>
      <c r="F117" s="22"/>
      <c r="G117" s="22">
        <v>1520000</v>
      </c>
    </row>
    <row r="118" spans="1:7" ht="12.75">
      <c r="A118" s="7" t="s">
        <v>204</v>
      </c>
      <c r="B118" s="8"/>
      <c r="C118" s="23">
        <v>1520000</v>
      </c>
      <c r="D118" s="23"/>
      <c r="E118" s="23"/>
      <c r="F118" s="23"/>
      <c r="G118" s="23">
        <v>1520000</v>
      </c>
    </row>
    <row r="119" spans="1:7" ht="12.75">
      <c r="A119" s="11" t="s">
        <v>116</v>
      </c>
      <c r="B119" s="12"/>
      <c r="C119" s="24">
        <v>973735906</v>
      </c>
      <c r="D119" s="24">
        <v>9634291</v>
      </c>
      <c r="E119" s="24">
        <v>43128780</v>
      </c>
      <c r="F119" s="24">
        <v>17720190</v>
      </c>
      <c r="G119" s="24">
        <v>1044219167</v>
      </c>
    </row>
  </sheetData>
  <mergeCells count="6">
    <mergeCell ref="A101:A103"/>
    <mergeCell ref="A39:A41"/>
    <mergeCell ref="A2:G2"/>
    <mergeCell ref="A52:A53"/>
    <mergeCell ref="A56:A66"/>
    <mergeCell ref="A75:A76"/>
  </mergeCells>
  <printOptions/>
  <pageMargins left="0.67" right="0.45" top="0.45" bottom="0.56" header="0.39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1"/>
  <sheetViews>
    <sheetView workbookViewId="0" topLeftCell="A1">
      <pane xSplit="3" ySplit="4" topLeftCell="D45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463" sqref="G463"/>
    </sheetView>
  </sheetViews>
  <sheetFormatPr defaultColWidth="9.140625" defaultRowHeight="12.75"/>
  <cols>
    <col min="1" max="1" width="10.8515625" style="41" customWidth="1"/>
    <col min="2" max="2" width="12.421875" style="41" customWidth="1"/>
    <col min="3" max="3" width="23.28125" style="41" customWidth="1"/>
    <col min="4" max="4" width="10.421875" style="42" customWidth="1"/>
    <col min="5" max="5" width="10.00390625" style="42" customWidth="1"/>
    <col min="6" max="6" width="8.00390625" style="41" customWidth="1"/>
    <col min="7" max="7" width="9.28125" style="41" customWidth="1"/>
    <col min="8" max="8" width="8.7109375" style="41" customWidth="1"/>
    <col min="9" max="9" width="11.28125" style="41" customWidth="1"/>
    <col min="10" max="16384" width="8.00390625" style="41" customWidth="1"/>
  </cols>
  <sheetData>
    <row r="1" spans="4:9" s="14" customFormat="1" ht="12.75">
      <c r="D1" s="15"/>
      <c r="E1" s="15"/>
      <c r="F1" s="15"/>
      <c r="G1" s="15"/>
      <c r="H1" s="15"/>
      <c r="I1" s="327" t="s">
        <v>592</v>
      </c>
    </row>
    <row r="2" spans="1:9" ht="25.5" customHeight="1">
      <c r="A2" s="423" t="s">
        <v>466</v>
      </c>
      <c r="B2" s="423"/>
      <c r="C2" s="423"/>
      <c r="D2" s="423"/>
      <c r="E2" s="423"/>
      <c r="F2" s="423"/>
      <c r="G2" s="423"/>
      <c r="H2" s="423"/>
      <c r="I2" s="423"/>
    </row>
    <row r="3" spans="1:5" s="80" customFormat="1" ht="14.25" customHeight="1">
      <c r="A3" s="43"/>
      <c r="B3" s="79"/>
      <c r="D3" s="81"/>
      <c r="E3" s="81"/>
    </row>
    <row r="4" spans="1:9" ht="56.25">
      <c r="A4" s="44" t="s">
        <v>101</v>
      </c>
      <c r="B4" s="44" t="s">
        <v>102</v>
      </c>
      <c r="C4" s="45" t="s">
        <v>209</v>
      </c>
      <c r="D4" s="45" t="s">
        <v>120</v>
      </c>
      <c r="E4" s="45" t="s">
        <v>121</v>
      </c>
      <c r="F4" s="45" t="s">
        <v>210</v>
      </c>
      <c r="G4" s="45" t="s">
        <v>122</v>
      </c>
      <c r="H4" s="45" t="s">
        <v>123</v>
      </c>
      <c r="I4" s="45" t="s">
        <v>116</v>
      </c>
    </row>
    <row r="5" spans="1:9" ht="45">
      <c r="A5" s="418" t="s">
        <v>124</v>
      </c>
      <c r="B5" s="46" t="s">
        <v>211</v>
      </c>
      <c r="C5" s="47" t="s">
        <v>212</v>
      </c>
      <c r="D5" s="48">
        <v>1200</v>
      </c>
      <c r="E5" s="48"/>
      <c r="F5" s="48"/>
      <c r="G5" s="48"/>
      <c r="H5" s="48"/>
      <c r="I5" s="48">
        <v>1200</v>
      </c>
    </row>
    <row r="6" spans="1:9" ht="11.25">
      <c r="A6" s="426"/>
      <c r="B6" s="50" t="s">
        <v>213</v>
      </c>
      <c r="C6" s="51"/>
      <c r="D6" s="52">
        <v>1200</v>
      </c>
      <c r="E6" s="52">
        <v>0</v>
      </c>
      <c r="F6" s="52">
        <v>0</v>
      </c>
      <c r="G6" s="52">
        <v>0</v>
      </c>
      <c r="H6" s="52">
        <v>0</v>
      </c>
      <c r="I6" s="52">
        <v>1200</v>
      </c>
    </row>
    <row r="7" spans="1:9" ht="45">
      <c r="A7" s="426"/>
      <c r="B7" s="53" t="s">
        <v>214</v>
      </c>
      <c r="C7" s="47" t="s">
        <v>212</v>
      </c>
      <c r="D7" s="54">
        <v>20000</v>
      </c>
      <c r="E7" s="54"/>
      <c r="F7" s="54"/>
      <c r="G7" s="54"/>
      <c r="H7" s="54"/>
      <c r="I7" s="54">
        <v>20000</v>
      </c>
    </row>
    <row r="8" spans="1:9" ht="11.25">
      <c r="A8" s="416"/>
      <c r="B8" s="50" t="s">
        <v>215</v>
      </c>
      <c r="C8" s="51"/>
      <c r="D8" s="52">
        <v>20000</v>
      </c>
      <c r="E8" s="52">
        <v>0</v>
      </c>
      <c r="F8" s="52">
        <v>0</v>
      </c>
      <c r="G8" s="52">
        <v>0</v>
      </c>
      <c r="H8" s="52">
        <v>0</v>
      </c>
      <c r="I8" s="52">
        <v>20000</v>
      </c>
    </row>
    <row r="9" spans="1:9" ht="11.25">
      <c r="A9" s="55" t="s">
        <v>126</v>
      </c>
      <c r="B9" s="56"/>
      <c r="C9" s="57"/>
      <c r="D9" s="58">
        <v>21200</v>
      </c>
      <c r="E9" s="58">
        <v>0</v>
      </c>
      <c r="F9" s="58">
        <v>0</v>
      </c>
      <c r="G9" s="58">
        <v>0</v>
      </c>
      <c r="H9" s="58">
        <v>0</v>
      </c>
      <c r="I9" s="58">
        <v>21200</v>
      </c>
    </row>
    <row r="10" spans="1:9" ht="45">
      <c r="A10" s="53" t="s">
        <v>216</v>
      </c>
      <c r="B10" s="53" t="s">
        <v>217</v>
      </c>
      <c r="C10" s="47" t="s">
        <v>212</v>
      </c>
      <c r="D10" s="54">
        <v>307353</v>
      </c>
      <c r="E10" s="54"/>
      <c r="F10" s="54"/>
      <c r="G10" s="54"/>
      <c r="H10" s="54"/>
      <c r="I10" s="54">
        <v>307353</v>
      </c>
    </row>
    <row r="11" spans="1:9" ht="11.25">
      <c r="A11" s="59"/>
      <c r="B11" s="50" t="s">
        <v>218</v>
      </c>
      <c r="C11" s="51"/>
      <c r="D11" s="52">
        <v>307353</v>
      </c>
      <c r="E11" s="52">
        <v>0</v>
      </c>
      <c r="F11" s="52">
        <v>0</v>
      </c>
      <c r="G11" s="52">
        <v>0</v>
      </c>
      <c r="H11" s="52">
        <v>0</v>
      </c>
      <c r="I11" s="52">
        <v>307353</v>
      </c>
    </row>
    <row r="12" spans="1:9" ht="22.5">
      <c r="A12" s="60"/>
      <c r="B12" s="428" t="s">
        <v>219</v>
      </c>
      <c r="C12" s="62" t="s">
        <v>206</v>
      </c>
      <c r="D12" s="63">
        <v>4147</v>
      </c>
      <c r="E12" s="63"/>
      <c r="F12" s="63"/>
      <c r="G12" s="63"/>
      <c r="H12" s="63"/>
      <c r="I12" s="63">
        <v>4147</v>
      </c>
    </row>
    <row r="13" spans="1:9" ht="45">
      <c r="A13" s="59"/>
      <c r="B13" s="430"/>
      <c r="C13" s="47" t="s">
        <v>212</v>
      </c>
      <c r="D13" s="54">
        <v>4650</v>
      </c>
      <c r="E13" s="54"/>
      <c r="F13" s="54"/>
      <c r="G13" s="54"/>
      <c r="H13" s="54"/>
      <c r="I13" s="54">
        <v>4650</v>
      </c>
    </row>
    <row r="14" spans="1:9" ht="11.25">
      <c r="A14" s="59"/>
      <c r="B14" s="50" t="s">
        <v>220</v>
      </c>
      <c r="C14" s="51"/>
      <c r="D14" s="52">
        <v>8797</v>
      </c>
      <c r="E14" s="52">
        <v>0</v>
      </c>
      <c r="F14" s="52">
        <v>0</v>
      </c>
      <c r="G14" s="52">
        <v>0</v>
      </c>
      <c r="H14" s="52">
        <v>0</v>
      </c>
      <c r="I14" s="52">
        <v>8797</v>
      </c>
    </row>
    <row r="15" spans="1:9" ht="11.25">
      <c r="A15" s="55" t="s">
        <v>221</v>
      </c>
      <c r="B15" s="56"/>
      <c r="C15" s="57"/>
      <c r="D15" s="58">
        <v>316150</v>
      </c>
      <c r="E15" s="58">
        <v>0</v>
      </c>
      <c r="F15" s="58">
        <v>0</v>
      </c>
      <c r="G15" s="58">
        <v>0</v>
      </c>
      <c r="H15" s="58">
        <v>0</v>
      </c>
      <c r="I15" s="58">
        <v>316150</v>
      </c>
    </row>
    <row r="16" spans="1:9" ht="67.5">
      <c r="A16" s="425" t="s">
        <v>127</v>
      </c>
      <c r="B16" s="53" t="s">
        <v>222</v>
      </c>
      <c r="C16" s="47" t="s">
        <v>223</v>
      </c>
      <c r="D16" s="54">
        <v>375954</v>
      </c>
      <c r="E16" s="54"/>
      <c r="F16" s="54"/>
      <c r="G16" s="54"/>
      <c r="H16" s="54"/>
      <c r="I16" s="54">
        <v>375954</v>
      </c>
    </row>
    <row r="17" spans="1:9" ht="11.25">
      <c r="A17" s="416"/>
      <c r="B17" s="50" t="s">
        <v>224</v>
      </c>
      <c r="C17" s="51"/>
      <c r="D17" s="52">
        <v>375954</v>
      </c>
      <c r="E17" s="52">
        <v>0</v>
      </c>
      <c r="F17" s="52">
        <v>0</v>
      </c>
      <c r="G17" s="52">
        <v>0</v>
      </c>
      <c r="H17" s="52">
        <v>0</v>
      </c>
      <c r="I17" s="52">
        <v>375954</v>
      </c>
    </row>
    <row r="18" spans="1:9" ht="11.25">
      <c r="A18" s="55" t="s">
        <v>130</v>
      </c>
      <c r="B18" s="56"/>
      <c r="C18" s="57"/>
      <c r="D18" s="58">
        <v>375954</v>
      </c>
      <c r="E18" s="58">
        <v>0</v>
      </c>
      <c r="F18" s="58">
        <v>0</v>
      </c>
      <c r="G18" s="58">
        <v>0</v>
      </c>
      <c r="H18" s="58">
        <v>0</v>
      </c>
      <c r="I18" s="58">
        <v>375954</v>
      </c>
    </row>
    <row r="19" spans="1:9" ht="33.75">
      <c r="A19" s="425" t="s">
        <v>225</v>
      </c>
      <c r="B19" s="53" t="s">
        <v>226</v>
      </c>
      <c r="C19" s="47" t="s">
        <v>227</v>
      </c>
      <c r="D19" s="54">
        <v>5000000</v>
      </c>
      <c r="E19" s="54"/>
      <c r="F19" s="54"/>
      <c r="G19" s="54"/>
      <c r="H19" s="54"/>
      <c r="I19" s="54">
        <v>5000000</v>
      </c>
    </row>
    <row r="20" spans="1:9" ht="11.25">
      <c r="A20" s="416"/>
      <c r="B20" s="50" t="s">
        <v>228</v>
      </c>
      <c r="C20" s="51"/>
      <c r="D20" s="52">
        <v>5000000</v>
      </c>
      <c r="E20" s="52">
        <v>0</v>
      </c>
      <c r="F20" s="52">
        <v>0</v>
      </c>
      <c r="G20" s="52">
        <v>0</v>
      </c>
      <c r="H20" s="52">
        <v>0</v>
      </c>
      <c r="I20" s="52">
        <v>5000000</v>
      </c>
    </row>
    <row r="21" spans="1:9" ht="11.25">
      <c r="A21" s="55" t="s">
        <v>229</v>
      </c>
      <c r="B21" s="56"/>
      <c r="C21" s="57"/>
      <c r="D21" s="58">
        <v>5000000</v>
      </c>
      <c r="E21" s="58">
        <v>0</v>
      </c>
      <c r="F21" s="58">
        <v>0</v>
      </c>
      <c r="G21" s="58">
        <v>0</v>
      </c>
      <c r="H21" s="58">
        <v>0</v>
      </c>
      <c r="I21" s="58">
        <v>5000000</v>
      </c>
    </row>
    <row r="22" spans="1:9" ht="33.75">
      <c r="A22" s="65" t="s">
        <v>131</v>
      </c>
      <c r="B22" s="428" t="s">
        <v>231</v>
      </c>
      <c r="C22" s="47" t="s">
        <v>206</v>
      </c>
      <c r="D22" s="54">
        <v>7455310</v>
      </c>
      <c r="E22" s="54"/>
      <c r="F22" s="54"/>
      <c r="G22" s="54"/>
      <c r="H22" s="54"/>
      <c r="I22" s="54">
        <v>7455310</v>
      </c>
    </row>
    <row r="23" spans="1:9" ht="22.5">
      <c r="A23" s="49"/>
      <c r="B23" s="429"/>
      <c r="C23" s="47" t="s">
        <v>207</v>
      </c>
      <c r="D23" s="54">
        <v>18887</v>
      </c>
      <c r="E23" s="54"/>
      <c r="F23" s="54"/>
      <c r="G23" s="54"/>
      <c r="H23" s="54"/>
      <c r="I23" s="54">
        <v>18887</v>
      </c>
    </row>
    <row r="24" spans="1:9" ht="45">
      <c r="A24" s="66"/>
      <c r="B24" s="415"/>
      <c r="C24" s="47" t="s">
        <v>212</v>
      </c>
      <c r="D24" s="54">
        <v>143519562</v>
      </c>
      <c r="E24" s="54">
        <v>8487399</v>
      </c>
      <c r="F24" s="54"/>
      <c r="G24" s="54"/>
      <c r="H24" s="54"/>
      <c r="I24" s="54">
        <v>152006961</v>
      </c>
    </row>
    <row r="25" spans="1:9" ht="45">
      <c r="A25" s="59"/>
      <c r="B25" s="59"/>
      <c r="C25" s="47" t="s">
        <v>223</v>
      </c>
      <c r="D25" s="54">
        <v>397447</v>
      </c>
      <c r="E25" s="54"/>
      <c r="F25" s="54"/>
      <c r="G25" s="54"/>
      <c r="H25" s="54"/>
      <c r="I25" s="54">
        <v>397447</v>
      </c>
    </row>
    <row r="26" spans="1:9" ht="78.75">
      <c r="A26" s="59"/>
      <c r="B26" s="59"/>
      <c r="C26" s="47" t="s">
        <v>232</v>
      </c>
      <c r="D26" s="54">
        <v>2285000</v>
      </c>
      <c r="E26" s="54"/>
      <c r="F26" s="54"/>
      <c r="G26" s="54"/>
      <c r="H26" s="54"/>
      <c r="I26" s="54">
        <v>2285000</v>
      </c>
    </row>
    <row r="27" spans="1:9" ht="11.25">
      <c r="A27" s="59"/>
      <c r="B27" s="50" t="s">
        <v>233</v>
      </c>
      <c r="C27" s="51"/>
      <c r="D27" s="52">
        <v>153676206</v>
      </c>
      <c r="E27" s="52">
        <v>8487399</v>
      </c>
      <c r="F27" s="52">
        <v>0</v>
      </c>
      <c r="G27" s="52">
        <v>0</v>
      </c>
      <c r="H27" s="52">
        <v>0</v>
      </c>
      <c r="I27" s="52">
        <v>162163605</v>
      </c>
    </row>
    <row r="28" spans="1:9" ht="44.25" customHeight="1">
      <c r="A28" s="59"/>
      <c r="B28" s="61" t="s">
        <v>234</v>
      </c>
      <c r="C28" s="47" t="s">
        <v>212</v>
      </c>
      <c r="D28" s="54">
        <v>14380789</v>
      </c>
      <c r="E28" s="54"/>
      <c r="F28" s="54">
        <v>133185</v>
      </c>
      <c r="G28" s="54"/>
      <c r="H28" s="54"/>
      <c r="I28" s="54">
        <v>14513974</v>
      </c>
    </row>
    <row r="29" spans="1:9" ht="78.75">
      <c r="A29" s="59"/>
      <c r="B29" s="59"/>
      <c r="C29" s="47" t="s">
        <v>232</v>
      </c>
      <c r="D29" s="54">
        <v>59298523</v>
      </c>
      <c r="E29" s="54"/>
      <c r="F29" s="54"/>
      <c r="G29" s="54"/>
      <c r="H29" s="54"/>
      <c r="I29" s="54">
        <v>59298523</v>
      </c>
    </row>
    <row r="30" spans="1:9" ht="56.25">
      <c r="A30" s="59"/>
      <c r="B30" s="68"/>
      <c r="C30" s="47" t="s">
        <v>235</v>
      </c>
      <c r="D30" s="54">
        <v>17654009</v>
      </c>
      <c r="E30" s="54"/>
      <c r="F30" s="54"/>
      <c r="G30" s="54"/>
      <c r="H30" s="54"/>
      <c r="I30" s="54">
        <v>17654009</v>
      </c>
    </row>
    <row r="31" spans="1:9" ht="11.25">
      <c r="A31" s="59"/>
      <c r="B31" s="50" t="s">
        <v>236</v>
      </c>
      <c r="C31" s="51"/>
      <c r="D31" s="52">
        <v>91333321</v>
      </c>
      <c r="E31" s="52">
        <v>0</v>
      </c>
      <c r="F31" s="52">
        <v>133185</v>
      </c>
      <c r="G31" s="52">
        <v>0</v>
      </c>
      <c r="H31" s="52">
        <v>0</v>
      </c>
      <c r="I31" s="52">
        <v>91466506</v>
      </c>
    </row>
    <row r="32" spans="1:9" ht="45">
      <c r="A32" s="59"/>
      <c r="B32" s="61" t="s">
        <v>237</v>
      </c>
      <c r="C32" s="47" t="s">
        <v>212</v>
      </c>
      <c r="D32" s="54">
        <v>9307761</v>
      </c>
      <c r="E32" s="54"/>
      <c r="F32" s="54">
        <v>212793</v>
      </c>
      <c r="G32" s="54"/>
      <c r="H32" s="54"/>
      <c r="I32" s="54">
        <v>9520554</v>
      </c>
    </row>
    <row r="33" spans="1:9" ht="78.75">
      <c r="A33" s="59"/>
      <c r="B33" s="59"/>
      <c r="C33" s="47" t="s">
        <v>232</v>
      </c>
      <c r="D33" s="54">
        <v>17900000</v>
      </c>
      <c r="E33" s="54"/>
      <c r="F33" s="54">
        <v>17000</v>
      </c>
      <c r="G33" s="54"/>
      <c r="H33" s="54"/>
      <c r="I33" s="54">
        <v>17917000</v>
      </c>
    </row>
    <row r="34" spans="1:9" ht="11.25">
      <c r="A34" s="59"/>
      <c r="B34" s="50" t="s">
        <v>238</v>
      </c>
      <c r="C34" s="51"/>
      <c r="D34" s="52">
        <v>27207761</v>
      </c>
      <c r="E34" s="52">
        <v>0</v>
      </c>
      <c r="F34" s="52">
        <v>229793</v>
      </c>
      <c r="G34" s="52">
        <v>0</v>
      </c>
      <c r="H34" s="52">
        <v>0</v>
      </c>
      <c r="I34" s="52">
        <v>27437554</v>
      </c>
    </row>
    <row r="35" spans="1:9" ht="45">
      <c r="A35" s="59"/>
      <c r="B35" s="53" t="s">
        <v>239</v>
      </c>
      <c r="C35" s="47" t="s">
        <v>212</v>
      </c>
      <c r="D35" s="54">
        <v>1545000</v>
      </c>
      <c r="E35" s="54"/>
      <c r="F35" s="54">
        <v>5000</v>
      </c>
      <c r="G35" s="54"/>
      <c r="H35" s="54"/>
      <c r="I35" s="54">
        <v>1550000</v>
      </c>
    </row>
    <row r="36" spans="1:9" ht="11.25">
      <c r="A36" s="59"/>
      <c r="B36" s="50" t="s">
        <v>240</v>
      </c>
      <c r="C36" s="51"/>
      <c r="D36" s="52">
        <v>1545000</v>
      </c>
      <c r="E36" s="52">
        <v>0</v>
      </c>
      <c r="F36" s="52">
        <v>5000</v>
      </c>
      <c r="G36" s="52">
        <v>0</v>
      </c>
      <c r="H36" s="52">
        <v>0</v>
      </c>
      <c r="I36" s="52">
        <v>1550000</v>
      </c>
    </row>
    <row r="37" spans="1:9" ht="22.5">
      <c r="A37" s="59"/>
      <c r="B37" s="61" t="s">
        <v>241</v>
      </c>
      <c r="C37" s="47" t="s">
        <v>207</v>
      </c>
      <c r="D37" s="54">
        <v>28600</v>
      </c>
      <c r="E37" s="54"/>
      <c r="F37" s="54"/>
      <c r="G37" s="54"/>
      <c r="H37" s="54"/>
      <c r="I37" s="54">
        <v>28600</v>
      </c>
    </row>
    <row r="38" spans="1:9" ht="45">
      <c r="A38" s="59"/>
      <c r="B38" s="67"/>
      <c r="C38" s="47" t="s">
        <v>212</v>
      </c>
      <c r="D38" s="54">
        <v>377465</v>
      </c>
      <c r="E38" s="54"/>
      <c r="F38" s="54"/>
      <c r="G38" s="54"/>
      <c r="H38" s="54"/>
      <c r="I38" s="54">
        <v>377465</v>
      </c>
    </row>
    <row r="39" spans="1:9" ht="45">
      <c r="A39" s="59"/>
      <c r="B39" s="59"/>
      <c r="C39" s="47" t="s">
        <v>223</v>
      </c>
      <c r="D39" s="54">
        <v>590145</v>
      </c>
      <c r="E39" s="54"/>
      <c r="F39" s="54"/>
      <c r="G39" s="54"/>
      <c r="H39" s="54"/>
      <c r="I39" s="54">
        <v>590145</v>
      </c>
    </row>
    <row r="40" spans="1:9" ht="56.25">
      <c r="A40" s="59"/>
      <c r="B40" s="68"/>
      <c r="C40" s="47" t="s">
        <v>235</v>
      </c>
      <c r="D40" s="54">
        <v>75000</v>
      </c>
      <c r="E40" s="54"/>
      <c r="F40" s="54"/>
      <c r="G40" s="54"/>
      <c r="H40" s="54"/>
      <c r="I40" s="54">
        <v>75000</v>
      </c>
    </row>
    <row r="41" spans="1:9" ht="33.75">
      <c r="A41" s="59"/>
      <c r="B41" s="59"/>
      <c r="C41" s="47" t="s">
        <v>242</v>
      </c>
      <c r="D41" s="54">
        <v>24970000</v>
      </c>
      <c r="E41" s="54"/>
      <c r="F41" s="54"/>
      <c r="G41" s="54"/>
      <c r="H41" s="54"/>
      <c r="I41" s="54">
        <v>24970000</v>
      </c>
    </row>
    <row r="42" spans="1:9" ht="11.25">
      <c r="A42" s="59"/>
      <c r="B42" s="50" t="s">
        <v>243</v>
      </c>
      <c r="C42" s="51"/>
      <c r="D42" s="52">
        <v>26041210</v>
      </c>
      <c r="E42" s="52">
        <v>0</v>
      </c>
      <c r="F42" s="52">
        <v>0</v>
      </c>
      <c r="G42" s="52">
        <v>0</v>
      </c>
      <c r="H42" s="52">
        <v>0</v>
      </c>
      <c r="I42" s="52">
        <v>26041210</v>
      </c>
    </row>
    <row r="43" spans="1:9" ht="11.25">
      <c r="A43" s="55" t="s">
        <v>141</v>
      </c>
      <c r="B43" s="56"/>
      <c r="C43" s="57"/>
      <c r="D43" s="58">
        <v>299803498</v>
      </c>
      <c r="E43" s="58">
        <v>8487399</v>
      </c>
      <c r="F43" s="58">
        <v>367978</v>
      </c>
      <c r="G43" s="58">
        <v>0</v>
      </c>
      <c r="H43" s="58">
        <v>0</v>
      </c>
      <c r="I43" s="58">
        <v>308658875</v>
      </c>
    </row>
    <row r="44" spans="1:9" ht="22.5">
      <c r="A44" s="425" t="s">
        <v>142</v>
      </c>
      <c r="B44" s="428" t="s">
        <v>244</v>
      </c>
      <c r="C44" s="47" t="s">
        <v>206</v>
      </c>
      <c r="D44" s="54">
        <v>39200</v>
      </c>
      <c r="E44" s="54"/>
      <c r="F44" s="54"/>
      <c r="G44" s="54"/>
      <c r="H44" s="54"/>
      <c r="I44" s="54">
        <v>39200</v>
      </c>
    </row>
    <row r="45" spans="1:9" ht="22.5">
      <c r="A45" s="426"/>
      <c r="B45" s="415"/>
      <c r="C45" s="47" t="s">
        <v>207</v>
      </c>
      <c r="D45" s="54">
        <v>12000</v>
      </c>
      <c r="E45" s="54"/>
      <c r="F45" s="54"/>
      <c r="G45" s="54"/>
      <c r="H45" s="54"/>
      <c r="I45" s="54">
        <v>12000</v>
      </c>
    </row>
    <row r="46" spans="1:9" ht="45">
      <c r="A46" s="427"/>
      <c r="B46" s="59"/>
      <c r="C46" s="47" t="s">
        <v>212</v>
      </c>
      <c r="D46" s="54">
        <v>1258723</v>
      </c>
      <c r="E46" s="54"/>
      <c r="F46" s="54">
        <v>6000</v>
      </c>
      <c r="G46" s="54"/>
      <c r="H46" s="54"/>
      <c r="I46" s="54">
        <v>1264723</v>
      </c>
    </row>
    <row r="47" spans="1:9" ht="11.25">
      <c r="A47" s="46"/>
      <c r="B47" s="68"/>
      <c r="C47" s="69" t="s">
        <v>230</v>
      </c>
      <c r="D47" s="54">
        <v>150000</v>
      </c>
      <c r="E47" s="54"/>
      <c r="F47" s="54"/>
      <c r="G47" s="54"/>
      <c r="H47" s="54"/>
      <c r="I47" s="54">
        <v>150000</v>
      </c>
    </row>
    <row r="48" spans="1:9" ht="11.25">
      <c r="A48" s="59"/>
      <c r="B48" s="50" t="s">
        <v>245</v>
      </c>
      <c r="C48" s="51"/>
      <c r="D48" s="52">
        <v>1459923</v>
      </c>
      <c r="E48" s="52">
        <v>0</v>
      </c>
      <c r="F48" s="52">
        <v>6000</v>
      </c>
      <c r="G48" s="52">
        <v>0</v>
      </c>
      <c r="H48" s="52">
        <v>0</v>
      </c>
      <c r="I48" s="52">
        <v>1465923</v>
      </c>
    </row>
    <row r="49" spans="1:9" ht="45">
      <c r="A49" s="59"/>
      <c r="B49" s="53" t="s">
        <v>246</v>
      </c>
      <c r="C49" s="47" t="s">
        <v>212</v>
      </c>
      <c r="D49" s="54">
        <v>421200</v>
      </c>
      <c r="E49" s="54"/>
      <c r="F49" s="54"/>
      <c r="G49" s="54"/>
      <c r="H49" s="54"/>
      <c r="I49" s="54">
        <v>421200</v>
      </c>
    </row>
    <row r="50" spans="1:9" ht="11.25">
      <c r="A50" s="59"/>
      <c r="B50" s="50" t="s">
        <v>248</v>
      </c>
      <c r="C50" s="51"/>
      <c r="D50" s="52">
        <v>421200</v>
      </c>
      <c r="E50" s="52">
        <v>0</v>
      </c>
      <c r="F50" s="52">
        <v>0</v>
      </c>
      <c r="G50" s="52">
        <v>0</v>
      </c>
      <c r="H50" s="52">
        <v>0</v>
      </c>
      <c r="I50" s="52">
        <v>421200</v>
      </c>
    </row>
    <row r="51" spans="1:9" ht="11.25">
      <c r="A51" s="55" t="s">
        <v>143</v>
      </c>
      <c r="B51" s="56"/>
      <c r="C51" s="57"/>
      <c r="D51" s="58">
        <v>1881123</v>
      </c>
      <c r="E51" s="58">
        <v>0</v>
      </c>
      <c r="F51" s="58">
        <v>6000</v>
      </c>
      <c r="G51" s="58">
        <v>0</v>
      </c>
      <c r="H51" s="58">
        <v>0</v>
      </c>
      <c r="I51" s="58">
        <v>1887123</v>
      </c>
    </row>
    <row r="52" spans="1:9" ht="33.75">
      <c r="A52" s="425" t="s">
        <v>144</v>
      </c>
      <c r="B52" s="53" t="s">
        <v>249</v>
      </c>
      <c r="C52" s="47" t="s">
        <v>230</v>
      </c>
      <c r="D52" s="54">
        <v>1366614</v>
      </c>
      <c r="E52" s="54"/>
      <c r="F52" s="54"/>
      <c r="G52" s="54"/>
      <c r="H52" s="54"/>
      <c r="I52" s="54">
        <v>1366614</v>
      </c>
    </row>
    <row r="53" spans="1:9" ht="11.25">
      <c r="A53" s="426"/>
      <c r="B53" s="50" t="s">
        <v>250</v>
      </c>
      <c r="C53" s="51"/>
      <c r="D53" s="52">
        <v>1366614</v>
      </c>
      <c r="E53" s="52">
        <v>0</v>
      </c>
      <c r="F53" s="52">
        <v>0</v>
      </c>
      <c r="G53" s="52">
        <v>0</v>
      </c>
      <c r="H53" s="52">
        <v>0</v>
      </c>
      <c r="I53" s="52">
        <v>1366614</v>
      </c>
    </row>
    <row r="54" spans="1:9" ht="42" customHeight="1">
      <c r="A54" s="427"/>
      <c r="B54" s="428" t="s">
        <v>251</v>
      </c>
      <c r="C54" s="47" t="s">
        <v>212</v>
      </c>
      <c r="D54" s="54">
        <v>21603096</v>
      </c>
      <c r="E54" s="54"/>
      <c r="F54" s="54">
        <v>18000</v>
      </c>
      <c r="G54" s="54"/>
      <c r="H54" s="54">
        <v>132000</v>
      </c>
      <c r="I54" s="54">
        <v>21753096</v>
      </c>
    </row>
    <row r="55" spans="1:9" ht="78.75">
      <c r="A55" s="59"/>
      <c r="B55" s="430"/>
      <c r="C55" s="47" t="s">
        <v>232</v>
      </c>
      <c r="D55" s="54">
        <v>5912100</v>
      </c>
      <c r="E55" s="54"/>
      <c r="F55" s="54"/>
      <c r="G55" s="54"/>
      <c r="H55" s="54"/>
      <c r="I55" s="54">
        <v>5912100</v>
      </c>
    </row>
    <row r="56" spans="1:9" ht="11.25">
      <c r="A56" s="59"/>
      <c r="B56" s="50" t="s">
        <v>252</v>
      </c>
      <c r="C56" s="51"/>
      <c r="D56" s="52">
        <v>27515196</v>
      </c>
      <c r="E56" s="52">
        <v>0</v>
      </c>
      <c r="F56" s="52">
        <v>18000</v>
      </c>
      <c r="G56" s="52">
        <v>0</v>
      </c>
      <c r="H56" s="52">
        <v>132000</v>
      </c>
      <c r="I56" s="52">
        <v>27665196</v>
      </c>
    </row>
    <row r="57" spans="1:9" ht="22.5">
      <c r="A57" s="59"/>
      <c r="B57" s="53" t="s">
        <v>253</v>
      </c>
      <c r="C57" s="47" t="s">
        <v>206</v>
      </c>
      <c r="D57" s="54">
        <v>4500</v>
      </c>
      <c r="E57" s="54"/>
      <c r="F57" s="54"/>
      <c r="G57" s="54"/>
      <c r="H57" s="54"/>
      <c r="I57" s="54">
        <v>4500</v>
      </c>
    </row>
    <row r="58" spans="1:9" ht="40.5" customHeight="1">
      <c r="A58" s="59"/>
      <c r="B58" s="59"/>
      <c r="C58" s="47" t="s">
        <v>212</v>
      </c>
      <c r="D58" s="54">
        <v>1920500</v>
      </c>
      <c r="E58" s="54"/>
      <c r="F58" s="54"/>
      <c r="G58" s="54"/>
      <c r="H58" s="54"/>
      <c r="I58" s="54">
        <v>1920500</v>
      </c>
    </row>
    <row r="59" spans="1:9" ht="11.25">
      <c r="A59" s="59"/>
      <c r="B59" s="50" t="s">
        <v>254</v>
      </c>
      <c r="C59" s="51"/>
      <c r="D59" s="52">
        <v>1925000</v>
      </c>
      <c r="E59" s="52">
        <v>0</v>
      </c>
      <c r="F59" s="52">
        <v>0</v>
      </c>
      <c r="G59" s="52">
        <v>0</v>
      </c>
      <c r="H59" s="52">
        <v>0</v>
      </c>
      <c r="I59" s="52">
        <v>1925000</v>
      </c>
    </row>
    <row r="60" spans="1:9" ht="11.25">
      <c r="A60" s="55" t="s">
        <v>150</v>
      </c>
      <c r="B60" s="56"/>
      <c r="C60" s="57"/>
      <c r="D60" s="58">
        <v>30806810</v>
      </c>
      <c r="E60" s="58">
        <v>0</v>
      </c>
      <c r="F60" s="58">
        <v>18000</v>
      </c>
      <c r="G60" s="58">
        <v>0</v>
      </c>
      <c r="H60" s="58">
        <v>132000</v>
      </c>
      <c r="I60" s="58">
        <v>30956810</v>
      </c>
    </row>
    <row r="61" spans="1:9" ht="22.5">
      <c r="A61" s="425" t="s">
        <v>105</v>
      </c>
      <c r="B61" s="428" t="s">
        <v>255</v>
      </c>
      <c r="C61" s="47" t="s">
        <v>206</v>
      </c>
      <c r="D61" s="54">
        <v>2330900</v>
      </c>
      <c r="E61" s="54"/>
      <c r="F61" s="54"/>
      <c r="G61" s="54"/>
      <c r="H61" s="54"/>
      <c r="I61" s="54">
        <v>2330900</v>
      </c>
    </row>
    <row r="62" spans="1:9" ht="22.5">
      <c r="A62" s="427"/>
      <c r="B62" s="415"/>
      <c r="C62" s="47" t="s">
        <v>207</v>
      </c>
      <c r="D62" s="54">
        <v>5500</v>
      </c>
      <c r="E62" s="54"/>
      <c r="F62" s="54"/>
      <c r="G62" s="54"/>
      <c r="H62" s="54"/>
      <c r="I62" s="54">
        <v>5500</v>
      </c>
    </row>
    <row r="63" spans="1:9" ht="42" customHeight="1">
      <c r="A63" s="59"/>
      <c r="B63" s="59"/>
      <c r="C63" s="47" t="s">
        <v>212</v>
      </c>
      <c r="D63" s="54">
        <v>664900</v>
      </c>
      <c r="E63" s="54"/>
      <c r="F63" s="54"/>
      <c r="G63" s="54"/>
      <c r="H63" s="54"/>
      <c r="I63" s="54">
        <v>664900</v>
      </c>
    </row>
    <row r="64" spans="1:9" ht="11.25">
      <c r="A64" s="59"/>
      <c r="B64" s="50" t="s">
        <v>256</v>
      </c>
      <c r="C64" s="51"/>
      <c r="D64" s="52">
        <v>3001300</v>
      </c>
      <c r="E64" s="52">
        <v>0</v>
      </c>
      <c r="F64" s="52">
        <v>0</v>
      </c>
      <c r="G64" s="52">
        <v>0</v>
      </c>
      <c r="H64" s="52">
        <v>0</v>
      </c>
      <c r="I64" s="52">
        <v>3001300</v>
      </c>
    </row>
    <row r="65" spans="1:9" ht="22.5">
      <c r="A65" s="59"/>
      <c r="B65" s="428" t="s">
        <v>257</v>
      </c>
      <c r="C65" s="47" t="s">
        <v>206</v>
      </c>
      <c r="D65" s="54">
        <v>76000</v>
      </c>
      <c r="E65" s="54"/>
      <c r="F65" s="54"/>
      <c r="G65" s="54"/>
      <c r="H65" s="54"/>
      <c r="I65" s="54">
        <v>76000</v>
      </c>
    </row>
    <row r="66" spans="1:9" ht="45">
      <c r="A66" s="59"/>
      <c r="B66" s="430"/>
      <c r="C66" s="47" t="s">
        <v>212</v>
      </c>
      <c r="D66" s="54">
        <v>194000</v>
      </c>
      <c r="E66" s="54"/>
      <c r="F66" s="54"/>
      <c r="G66" s="54"/>
      <c r="H66" s="54"/>
      <c r="I66" s="54">
        <v>194000</v>
      </c>
    </row>
    <row r="67" spans="1:9" ht="11.25">
      <c r="A67" s="59"/>
      <c r="B67" s="50" t="s">
        <v>258</v>
      </c>
      <c r="C67" s="51"/>
      <c r="D67" s="52">
        <v>270000</v>
      </c>
      <c r="E67" s="52">
        <v>0</v>
      </c>
      <c r="F67" s="52">
        <v>0</v>
      </c>
      <c r="G67" s="52">
        <v>0</v>
      </c>
      <c r="H67" s="52">
        <v>0</v>
      </c>
      <c r="I67" s="52">
        <v>270000</v>
      </c>
    </row>
    <row r="68" spans="1:9" ht="45">
      <c r="A68" s="59"/>
      <c r="B68" s="53" t="s">
        <v>112</v>
      </c>
      <c r="C68" s="47" t="s">
        <v>212</v>
      </c>
      <c r="D68" s="54">
        <v>1771676</v>
      </c>
      <c r="E68" s="54"/>
      <c r="F68" s="54"/>
      <c r="G68" s="54"/>
      <c r="H68" s="54"/>
      <c r="I68" s="54">
        <v>1771676</v>
      </c>
    </row>
    <row r="69" spans="1:9" ht="11.25">
      <c r="A69" s="59"/>
      <c r="B69" s="50" t="s">
        <v>113</v>
      </c>
      <c r="C69" s="51"/>
      <c r="D69" s="52">
        <v>1771676</v>
      </c>
      <c r="E69" s="52">
        <v>0</v>
      </c>
      <c r="F69" s="52">
        <v>0</v>
      </c>
      <c r="G69" s="52">
        <v>0</v>
      </c>
      <c r="H69" s="52">
        <v>0</v>
      </c>
      <c r="I69" s="52">
        <v>1771676</v>
      </c>
    </row>
    <row r="70" spans="1:9" ht="56.25">
      <c r="A70" s="59"/>
      <c r="B70" s="53" t="s">
        <v>259</v>
      </c>
      <c r="C70" s="47" t="s">
        <v>212</v>
      </c>
      <c r="D70" s="54"/>
      <c r="E70" s="54"/>
      <c r="F70" s="54"/>
      <c r="G70" s="54"/>
      <c r="H70" s="54">
        <v>99000</v>
      </c>
      <c r="I70" s="54">
        <v>99000</v>
      </c>
    </row>
    <row r="71" spans="1:9" ht="11.25">
      <c r="A71" s="59"/>
      <c r="B71" s="50" t="s">
        <v>260</v>
      </c>
      <c r="C71" s="51"/>
      <c r="D71" s="52">
        <v>0</v>
      </c>
      <c r="E71" s="52">
        <v>0</v>
      </c>
      <c r="F71" s="52">
        <v>0</v>
      </c>
      <c r="G71" s="52">
        <v>0</v>
      </c>
      <c r="H71" s="52">
        <v>99000</v>
      </c>
      <c r="I71" s="52">
        <v>99000</v>
      </c>
    </row>
    <row r="72" spans="1:9" ht="45">
      <c r="A72" s="59"/>
      <c r="B72" s="53" t="s">
        <v>106</v>
      </c>
      <c r="C72" s="47" t="s">
        <v>212</v>
      </c>
      <c r="D72" s="54">
        <v>205000</v>
      </c>
      <c r="E72" s="54"/>
      <c r="F72" s="54"/>
      <c r="G72" s="54"/>
      <c r="H72" s="54">
        <v>38000</v>
      </c>
      <c r="I72" s="54">
        <v>243000</v>
      </c>
    </row>
    <row r="73" spans="1:9" ht="11.25">
      <c r="A73" s="59"/>
      <c r="B73" s="50" t="s">
        <v>110</v>
      </c>
      <c r="C73" s="51"/>
      <c r="D73" s="52">
        <v>205000</v>
      </c>
      <c r="E73" s="52">
        <v>0</v>
      </c>
      <c r="F73" s="52">
        <v>0</v>
      </c>
      <c r="G73" s="52">
        <v>0</v>
      </c>
      <c r="H73" s="52">
        <v>38000</v>
      </c>
      <c r="I73" s="52">
        <v>243000</v>
      </c>
    </row>
    <row r="74" spans="1:9" ht="22.5">
      <c r="A74" s="59"/>
      <c r="B74" s="428" t="s">
        <v>261</v>
      </c>
      <c r="C74" s="47" t="s">
        <v>206</v>
      </c>
      <c r="D74" s="54"/>
      <c r="E74" s="54"/>
      <c r="F74" s="54"/>
      <c r="G74" s="54"/>
      <c r="H74" s="54">
        <v>710624</v>
      </c>
      <c r="I74" s="54">
        <v>710624</v>
      </c>
    </row>
    <row r="75" spans="1:9" ht="22.5">
      <c r="A75" s="59"/>
      <c r="B75" s="415"/>
      <c r="C75" s="47" t="s">
        <v>207</v>
      </c>
      <c r="D75" s="54"/>
      <c r="E75" s="54"/>
      <c r="F75" s="54"/>
      <c r="G75" s="54"/>
      <c r="H75" s="54">
        <v>2324</v>
      </c>
      <c r="I75" s="54">
        <v>2324</v>
      </c>
    </row>
    <row r="76" spans="1:9" ht="45">
      <c r="A76" s="59"/>
      <c r="B76" s="59"/>
      <c r="C76" s="47" t="s">
        <v>212</v>
      </c>
      <c r="D76" s="54"/>
      <c r="E76" s="54"/>
      <c r="F76" s="54"/>
      <c r="G76" s="54"/>
      <c r="H76" s="54">
        <v>64052</v>
      </c>
      <c r="I76" s="54">
        <v>64052</v>
      </c>
    </row>
    <row r="77" spans="1:9" ht="11.25">
      <c r="A77" s="59"/>
      <c r="B77" s="50" t="s">
        <v>262</v>
      </c>
      <c r="C77" s="51"/>
      <c r="D77" s="52">
        <v>0</v>
      </c>
      <c r="E77" s="52">
        <v>0</v>
      </c>
      <c r="F77" s="52">
        <v>0</v>
      </c>
      <c r="G77" s="52">
        <v>0</v>
      </c>
      <c r="H77" s="52">
        <v>777000</v>
      </c>
      <c r="I77" s="52">
        <v>777000</v>
      </c>
    </row>
    <row r="78" spans="1:9" ht="22.5">
      <c r="A78" s="60"/>
      <c r="B78" s="428" t="s">
        <v>263</v>
      </c>
      <c r="C78" s="62" t="s">
        <v>206</v>
      </c>
      <c r="D78" s="63">
        <v>24880</v>
      </c>
      <c r="E78" s="63"/>
      <c r="F78" s="63"/>
      <c r="G78" s="63"/>
      <c r="H78" s="63"/>
      <c r="I78" s="63">
        <v>24880</v>
      </c>
    </row>
    <row r="79" spans="1:9" ht="45">
      <c r="A79" s="59"/>
      <c r="B79" s="415"/>
      <c r="C79" s="47" t="s">
        <v>212</v>
      </c>
      <c r="D79" s="54"/>
      <c r="E79" s="54">
        <v>36000</v>
      </c>
      <c r="F79" s="54"/>
      <c r="G79" s="54"/>
      <c r="H79" s="54"/>
      <c r="I79" s="54">
        <v>36000</v>
      </c>
    </row>
    <row r="80" spans="1:9" ht="78.75">
      <c r="A80" s="59"/>
      <c r="B80" s="59"/>
      <c r="C80" s="47" t="s">
        <v>232</v>
      </c>
      <c r="D80" s="54">
        <v>10280000</v>
      </c>
      <c r="E80" s="54"/>
      <c r="F80" s="54"/>
      <c r="G80" s="54"/>
      <c r="H80" s="54"/>
      <c r="I80" s="54">
        <v>10280000</v>
      </c>
    </row>
    <row r="81" spans="1:9" ht="11.25">
      <c r="A81" s="59"/>
      <c r="B81" s="50" t="s">
        <v>264</v>
      </c>
      <c r="C81" s="51"/>
      <c r="D81" s="52">
        <v>10304880</v>
      </c>
      <c r="E81" s="52">
        <v>36000</v>
      </c>
      <c r="F81" s="52">
        <v>0</v>
      </c>
      <c r="G81" s="52">
        <v>0</v>
      </c>
      <c r="H81" s="52">
        <v>0</v>
      </c>
      <c r="I81" s="52">
        <v>10340880</v>
      </c>
    </row>
    <row r="82" spans="1:9" ht="22.5">
      <c r="A82" s="59"/>
      <c r="B82" s="428" t="s">
        <v>114</v>
      </c>
      <c r="C82" s="47" t="s">
        <v>206</v>
      </c>
      <c r="D82" s="54">
        <v>2024159</v>
      </c>
      <c r="E82" s="54"/>
      <c r="F82" s="54"/>
      <c r="G82" s="54"/>
      <c r="H82" s="54"/>
      <c r="I82" s="54">
        <v>2024159</v>
      </c>
    </row>
    <row r="83" spans="1:9" ht="22.5">
      <c r="A83" s="59"/>
      <c r="B83" s="429"/>
      <c r="C83" s="47" t="s">
        <v>207</v>
      </c>
      <c r="D83" s="54">
        <v>23000</v>
      </c>
      <c r="E83" s="54"/>
      <c r="F83" s="54"/>
      <c r="G83" s="54"/>
      <c r="H83" s="54"/>
      <c r="I83" s="54">
        <v>23000</v>
      </c>
    </row>
    <row r="84" spans="1:9" ht="45">
      <c r="A84" s="59"/>
      <c r="B84" s="415"/>
      <c r="C84" s="47" t="s">
        <v>212</v>
      </c>
      <c r="D84" s="54">
        <v>18123994</v>
      </c>
      <c r="E84" s="54"/>
      <c r="F84" s="54"/>
      <c r="G84" s="54"/>
      <c r="H84" s="54"/>
      <c r="I84" s="54">
        <v>18123994</v>
      </c>
    </row>
    <row r="85" spans="1:9" ht="11.25">
      <c r="A85" s="59"/>
      <c r="B85" s="59"/>
      <c r="C85" s="47" t="s">
        <v>230</v>
      </c>
      <c r="D85" s="54">
        <v>185000</v>
      </c>
      <c r="E85" s="54">
        <v>38300</v>
      </c>
      <c r="F85" s="54"/>
      <c r="G85" s="54"/>
      <c r="H85" s="54"/>
      <c r="I85" s="54">
        <v>223300</v>
      </c>
    </row>
    <row r="86" spans="1:9" ht="45">
      <c r="A86" s="59"/>
      <c r="B86" s="59"/>
      <c r="C86" s="47" t="s">
        <v>223</v>
      </c>
      <c r="D86" s="54">
        <v>1215616</v>
      </c>
      <c r="E86" s="54"/>
      <c r="F86" s="54"/>
      <c r="G86" s="54"/>
      <c r="H86" s="54"/>
      <c r="I86" s="54">
        <v>1215616</v>
      </c>
    </row>
    <row r="87" spans="1:9" ht="78.75">
      <c r="A87" s="59"/>
      <c r="B87" s="59"/>
      <c r="C87" s="47" t="s">
        <v>232</v>
      </c>
      <c r="D87" s="54">
        <v>2004000</v>
      </c>
      <c r="E87" s="54"/>
      <c r="F87" s="54"/>
      <c r="G87" s="54"/>
      <c r="H87" s="54"/>
      <c r="I87" s="54">
        <v>2004000</v>
      </c>
    </row>
    <row r="88" spans="1:9" ht="56.25">
      <c r="A88" s="59"/>
      <c r="B88" s="68"/>
      <c r="C88" s="47" t="s">
        <v>235</v>
      </c>
      <c r="D88" s="54">
        <v>60735542</v>
      </c>
      <c r="E88" s="54"/>
      <c r="F88" s="54"/>
      <c r="G88" s="54"/>
      <c r="H88" s="54"/>
      <c r="I88" s="54">
        <v>60735542</v>
      </c>
    </row>
    <row r="89" spans="1:9" ht="11.25">
      <c r="A89" s="59"/>
      <c r="B89" s="50" t="s">
        <v>115</v>
      </c>
      <c r="C89" s="51"/>
      <c r="D89" s="52">
        <v>84311311</v>
      </c>
      <c r="E89" s="52">
        <v>38300</v>
      </c>
      <c r="F89" s="52">
        <v>0</v>
      </c>
      <c r="G89" s="52">
        <v>0</v>
      </c>
      <c r="H89" s="52">
        <v>0</v>
      </c>
      <c r="I89" s="52">
        <v>84349611</v>
      </c>
    </row>
    <row r="90" spans="1:9" ht="11.25">
      <c r="A90" s="55" t="s">
        <v>111</v>
      </c>
      <c r="B90" s="56"/>
      <c r="C90" s="57"/>
      <c r="D90" s="58">
        <v>99864167</v>
      </c>
      <c r="E90" s="58">
        <v>74300</v>
      </c>
      <c r="F90" s="58">
        <v>0</v>
      </c>
      <c r="G90" s="58">
        <v>0</v>
      </c>
      <c r="H90" s="58">
        <v>914000</v>
      </c>
      <c r="I90" s="58">
        <v>100852467</v>
      </c>
    </row>
    <row r="91" spans="1:9" ht="22.5" customHeight="1">
      <c r="A91" s="425" t="s">
        <v>154</v>
      </c>
      <c r="B91" s="61" t="s">
        <v>265</v>
      </c>
      <c r="C91" s="47" t="s">
        <v>206</v>
      </c>
      <c r="D91" s="54"/>
      <c r="E91" s="54"/>
      <c r="F91" s="54"/>
      <c r="G91" s="54">
        <v>1361000</v>
      </c>
      <c r="H91" s="54">
        <v>598000</v>
      </c>
      <c r="I91" s="54">
        <v>1959000</v>
      </c>
    </row>
    <row r="92" spans="1:9" ht="11.25">
      <c r="A92" s="426"/>
      <c r="B92" s="50" t="s">
        <v>266</v>
      </c>
      <c r="C92" s="51"/>
      <c r="D92" s="52">
        <v>0</v>
      </c>
      <c r="E92" s="52">
        <v>0</v>
      </c>
      <c r="F92" s="52">
        <v>0</v>
      </c>
      <c r="G92" s="52">
        <v>1361000</v>
      </c>
      <c r="H92" s="52">
        <v>598000</v>
      </c>
      <c r="I92" s="52">
        <v>1959000</v>
      </c>
    </row>
    <row r="93" spans="1:9" ht="22.5">
      <c r="A93" s="427"/>
      <c r="B93" s="428" t="s">
        <v>267</v>
      </c>
      <c r="C93" s="47" t="s">
        <v>206</v>
      </c>
      <c r="D93" s="54">
        <v>1000</v>
      </c>
      <c r="E93" s="54"/>
      <c r="F93" s="54"/>
      <c r="G93" s="54"/>
      <c r="H93" s="54"/>
      <c r="I93" s="54">
        <v>1000</v>
      </c>
    </row>
    <row r="94" spans="1:9" ht="22.5">
      <c r="A94" s="59"/>
      <c r="B94" s="429"/>
      <c r="C94" s="47" t="s">
        <v>207</v>
      </c>
      <c r="D94" s="54">
        <v>821900</v>
      </c>
      <c r="E94" s="54"/>
      <c r="F94" s="54"/>
      <c r="G94" s="54"/>
      <c r="H94" s="54"/>
      <c r="I94" s="54">
        <v>821900</v>
      </c>
    </row>
    <row r="95" spans="1:9" ht="45">
      <c r="A95" s="59"/>
      <c r="B95" s="430"/>
      <c r="C95" s="47" t="s">
        <v>212</v>
      </c>
      <c r="D95" s="54">
        <v>366000</v>
      </c>
      <c r="E95" s="54"/>
      <c r="F95" s="54"/>
      <c r="G95" s="54"/>
      <c r="H95" s="54"/>
      <c r="I95" s="54">
        <v>366000</v>
      </c>
    </row>
    <row r="96" spans="1:9" ht="78.75">
      <c r="A96" s="59"/>
      <c r="B96" s="46"/>
      <c r="C96" s="47" t="s">
        <v>232</v>
      </c>
      <c r="D96" s="54">
        <v>10000</v>
      </c>
      <c r="E96" s="54"/>
      <c r="F96" s="54"/>
      <c r="G96" s="54"/>
      <c r="H96" s="54"/>
      <c r="I96" s="54">
        <v>10000</v>
      </c>
    </row>
    <row r="97" spans="1:9" ht="11.25">
      <c r="A97" s="59"/>
      <c r="B97" s="50" t="s">
        <v>268</v>
      </c>
      <c r="C97" s="51"/>
      <c r="D97" s="52">
        <v>1198900</v>
      </c>
      <c r="E97" s="52">
        <v>0</v>
      </c>
      <c r="F97" s="52">
        <v>0</v>
      </c>
      <c r="G97" s="52">
        <v>0</v>
      </c>
      <c r="H97" s="52">
        <v>0</v>
      </c>
      <c r="I97" s="52">
        <v>1198900</v>
      </c>
    </row>
    <row r="98" spans="1:9" ht="22.5">
      <c r="A98" s="59"/>
      <c r="B98" s="428" t="s">
        <v>269</v>
      </c>
      <c r="C98" s="47" t="s">
        <v>206</v>
      </c>
      <c r="D98" s="54">
        <v>42635029</v>
      </c>
      <c r="E98" s="54"/>
      <c r="F98" s="54"/>
      <c r="G98" s="54"/>
      <c r="H98" s="54"/>
      <c r="I98" s="54">
        <v>42635029</v>
      </c>
    </row>
    <row r="99" spans="1:9" ht="22.5">
      <c r="A99" s="59"/>
      <c r="B99" s="429"/>
      <c r="C99" s="47" t="s">
        <v>207</v>
      </c>
      <c r="D99" s="54">
        <v>139500</v>
      </c>
      <c r="E99" s="54"/>
      <c r="F99" s="54"/>
      <c r="G99" s="54"/>
      <c r="H99" s="54"/>
      <c r="I99" s="54">
        <v>139500</v>
      </c>
    </row>
    <row r="100" spans="1:9" ht="39.75" customHeight="1">
      <c r="A100" s="59"/>
      <c r="B100" s="415"/>
      <c r="C100" s="47" t="s">
        <v>212</v>
      </c>
      <c r="D100" s="54">
        <v>14488570</v>
      </c>
      <c r="E100" s="54"/>
      <c r="F100" s="54"/>
      <c r="G100" s="54"/>
      <c r="H100" s="54"/>
      <c r="I100" s="54">
        <v>14488570</v>
      </c>
    </row>
    <row r="101" spans="1:9" ht="45">
      <c r="A101" s="59"/>
      <c r="B101" s="59"/>
      <c r="C101" s="47" t="s">
        <v>223</v>
      </c>
      <c r="D101" s="54">
        <v>336797</v>
      </c>
      <c r="E101" s="54"/>
      <c r="F101" s="54"/>
      <c r="G101" s="54"/>
      <c r="H101" s="54"/>
      <c r="I101" s="54">
        <v>336797</v>
      </c>
    </row>
    <row r="102" spans="1:9" ht="78.75">
      <c r="A102" s="59"/>
      <c r="B102" s="59"/>
      <c r="C102" s="47" t="s">
        <v>232</v>
      </c>
      <c r="D102" s="54">
        <v>2344000</v>
      </c>
      <c r="E102" s="54"/>
      <c r="F102" s="54"/>
      <c r="G102" s="54"/>
      <c r="H102" s="54"/>
      <c r="I102" s="54">
        <v>2344000</v>
      </c>
    </row>
    <row r="103" spans="1:9" ht="56.25">
      <c r="A103" s="59"/>
      <c r="B103" s="68"/>
      <c r="C103" s="47" t="s">
        <v>235</v>
      </c>
      <c r="D103" s="54">
        <v>1568985</v>
      </c>
      <c r="E103" s="54"/>
      <c r="F103" s="54"/>
      <c r="G103" s="54"/>
      <c r="H103" s="54"/>
      <c r="I103" s="54">
        <v>1568985</v>
      </c>
    </row>
    <row r="104" spans="1:9" ht="11.25">
      <c r="A104" s="59"/>
      <c r="B104" s="50" t="s">
        <v>270</v>
      </c>
      <c r="C104" s="51"/>
      <c r="D104" s="52">
        <v>61512881</v>
      </c>
      <c r="E104" s="52">
        <v>0</v>
      </c>
      <c r="F104" s="52">
        <v>0</v>
      </c>
      <c r="G104" s="52">
        <v>0</v>
      </c>
      <c r="H104" s="52">
        <v>0</v>
      </c>
      <c r="I104" s="52">
        <v>61512881</v>
      </c>
    </row>
    <row r="105" spans="1:9" ht="22.5">
      <c r="A105" s="59"/>
      <c r="B105" s="428" t="s">
        <v>271</v>
      </c>
      <c r="C105" s="47" t="s">
        <v>206</v>
      </c>
      <c r="D105" s="54">
        <v>4300</v>
      </c>
      <c r="E105" s="54">
        <v>17320</v>
      </c>
      <c r="F105" s="54"/>
      <c r="G105" s="54"/>
      <c r="H105" s="54">
        <v>21000</v>
      </c>
      <c r="I105" s="54">
        <v>42620</v>
      </c>
    </row>
    <row r="106" spans="1:9" ht="45">
      <c r="A106" s="59"/>
      <c r="B106" s="430"/>
      <c r="C106" s="47" t="s">
        <v>212</v>
      </c>
      <c r="D106" s="54">
        <v>10700</v>
      </c>
      <c r="E106" s="54">
        <v>7680</v>
      </c>
      <c r="F106" s="54"/>
      <c r="G106" s="54"/>
      <c r="H106" s="54">
        <v>33000</v>
      </c>
      <c r="I106" s="54">
        <v>51380</v>
      </c>
    </row>
    <row r="107" spans="1:9" ht="11.25">
      <c r="A107" s="59"/>
      <c r="B107" s="50" t="s">
        <v>272</v>
      </c>
      <c r="C107" s="51"/>
      <c r="D107" s="52">
        <v>15000</v>
      </c>
      <c r="E107" s="52">
        <v>25000</v>
      </c>
      <c r="F107" s="52">
        <v>0</v>
      </c>
      <c r="G107" s="52">
        <v>0</v>
      </c>
      <c r="H107" s="52">
        <v>54000</v>
      </c>
      <c r="I107" s="52">
        <v>94000</v>
      </c>
    </row>
    <row r="108" spans="1:9" ht="22.5">
      <c r="A108" s="59"/>
      <c r="B108" s="428" t="s">
        <v>273</v>
      </c>
      <c r="C108" s="47" t="s">
        <v>206</v>
      </c>
      <c r="D108" s="54">
        <v>191345</v>
      </c>
      <c r="E108" s="54"/>
      <c r="F108" s="54"/>
      <c r="G108" s="54"/>
      <c r="H108" s="54"/>
      <c r="I108" s="54">
        <v>191345</v>
      </c>
    </row>
    <row r="109" spans="1:9" ht="22.5">
      <c r="A109" s="59"/>
      <c r="B109" s="429"/>
      <c r="C109" s="47" t="s">
        <v>207</v>
      </c>
      <c r="D109" s="54">
        <v>10000</v>
      </c>
      <c r="E109" s="54"/>
      <c r="F109" s="54"/>
      <c r="G109" s="54"/>
      <c r="H109" s="54"/>
      <c r="I109" s="54">
        <v>10000</v>
      </c>
    </row>
    <row r="110" spans="1:9" ht="45">
      <c r="A110" s="59"/>
      <c r="B110" s="415"/>
      <c r="C110" s="47" t="s">
        <v>212</v>
      </c>
      <c r="D110" s="54">
        <v>13714585</v>
      </c>
      <c r="E110" s="54"/>
      <c r="F110" s="54"/>
      <c r="G110" s="54"/>
      <c r="H110" s="54"/>
      <c r="I110" s="54">
        <v>13714585</v>
      </c>
    </row>
    <row r="111" spans="1:9" ht="78.75">
      <c r="A111" s="59"/>
      <c r="B111" s="59"/>
      <c r="C111" s="47" t="s">
        <v>232</v>
      </c>
      <c r="D111" s="54">
        <v>450000</v>
      </c>
      <c r="E111" s="54"/>
      <c r="F111" s="54"/>
      <c r="G111" s="54"/>
      <c r="H111" s="54"/>
      <c r="I111" s="54">
        <v>450000</v>
      </c>
    </row>
    <row r="112" spans="1:9" ht="11.25">
      <c r="A112" s="59"/>
      <c r="B112" s="50" t="s">
        <v>274</v>
      </c>
      <c r="C112" s="51"/>
      <c r="D112" s="52">
        <v>14365930</v>
      </c>
      <c r="E112" s="52">
        <v>0</v>
      </c>
      <c r="F112" s="52">
        <v>0</v>
      </c>
      <c r="G112" s="52">
        <v>0</v>
      </c>
      <c r="H112" s="52">
        <v>0</v>
      </c>
      <c r="I112" s="52">
        <v>14365930</v>
      </c>
    </row>
    <row r="113" spans="1:9" ht="22.5">
      <c r="A113" s="59"/>
      <c r="B113" s="428" t="s">
        <v>275</v>
      </c>
      <c r="C113" s="47" t="s">
        <v>206</v>
      </c>
      <c r="D113" s="54">
        <v>32000</v>
      </c>
      <c r="E113" s="54"/>
      <c r="F113" s="54"/>
      <c r="G113" s="54"/>
      <c r="H113" s="54"/>
      <c r="I113" s="54">
        <v>32000</v>
      </c>
    </row>
    <row r="114" spans="1:9" ht="22.5">
      <c r="A114" s="59"/>
      <c r="B114" s="429"/>
      <c r="C114" s="47" t="s">
        <v>207</v>
      </c>
      <c r="D114" s="54">
        <v>12000</v>
      </c>
      <c r="E114" s="54"/>
      <c r="F114" s="54"/>
      <c r="G114" s="54"/>
      <c r="H114" s="54"/>
      <c r="I114" s="54">
        <v>12000</v>
      </c>
    </row>
    <row r="115" spans="1:9" ht="45">
      <c r="A115" s="59"/>
      <c r="B115" s="430"/>
      <c r="C115" s="47" t="s">
        <v>212</v>
      </c>
      <c r="D115" s="54">
        <v>1167455</v>
      </c>
      <c r="E115" s="54"/>
      <c r="F115" s="54">
        <v>1410</v>
      </c>
      <c r="G115" s="54"/>
      <c r="H115" s="54"/>
      <c r="I115" s="54">
        <v>1168865</v>
      </c>
    </row>
    <row r="116" spans="1:9" ht="11.25">
      <c r="A116" s="59"/>
      <c r="B116" s="50" t="s">
        <v>276</v>
      </c>
      <c r="C116" s="51"/>
      <c r="D116" s="52">
        <v>1211455</v>
      </c>
      <c r="E116" s="52">
        <v>0</v>
      </c>
      <c r="F116" s="52">
        <v>1410</v>
      </c>
      <c r="G116" s="52">
        <v>0</v>
      </c>
      <c r="H116" s="52">
        <v>0</v>
      </c>
      <c r="I116" s="52">
        <v>1212865</v>
      </c>
    </row>
    <row r="117" spans="1:9" ht="11.25">
      <c r="A117" s="55" t="s">
        <v>157</v>
      </c>
      <c r="B117" s="56"/>
      <c r="C117" s="57"/>
      <c r="D117" s="58">
        <v>78304166</v>
      </c>
      <c r="E117" s="58">
        <v>25000</v>
      </c>
      <c r="F117" s="58">
        <v>1410</v>
      </c>
      <c r="G117" s="58">
        <v>1361000</v>
      </c>
      <c r="H117" s="58">
        <v>652000</v>
      </c>
      <c r="I117" s="58">
        <v>80343576</v>
      </c>
    </row>
    <row r="118" spans="1:9" ht="102.75" customHeight="1">
      <c r="A118" s="425" t="s">
        <v>158</v>
      </c>
      <c r="B118" s="61" t="s">
        <v>277</v>
      </c>
      <c r="C118" s="47" t="s">
        <v>206</v>
      </c>
      <c r="D118" s="54"/>
      <c r="E118" s="54"/>
      <c r="F118" s="54"/>
      <c r="G118" s="54">
        <v>41100</v>
      </c>
      <c r="H118" s="54"/>
      <c r="I118" s="54">
        <v>41100</v>
      </c>
    </row>
    <row r="119" spans="1:9" ht="11.25">
      <c r="A119" s="426"/>
      <c r="B119" s="50" t="s">
        <v>278</v>
      </c>
      <c r="C119" s="51"/>
      <c r="D119" s="52">
        <v>0</v>
      </c>
      <c r="E119" s="52">
        <v>0</v>
      </c>
      <c r="F119" s="52">
        <v>0</v>
      </c>
      <c r="G119" s="52">
        <v>41100</v>
      </c>
      <c r="H119" s="52">
        <v>0</v>
      </c>
      <c r="I119" s="52">
        <v>41100</v>
      </c>
    </row>
    <row r="120" spans="1:9" ht="11.25">
      <c r="A120" s="55" t="s">
        <v>159</v>
      </c>
      <c r="B120" s="56"/>
      <c r="C120" s="57"/>
      <c r="D120" s="58">
        <v>0</v>
      </c>
      <c r="E120" s="58">
        <v>0</v>
      </c>
      <c r="F120" s="58">
        <v>0</v>
      </c>
      <c r="G120" s="58">
        <v>41100</v>
      </c>
      <c r="H120" s="58">
        <v>0</v>
      </c>
      <c r="I120" s="58">
        <v>41100</v>
      </c>
    </row>
    <row r="121" spans="1:9" ht="45">
      <c r="A121" s="425" t="s">
        <v>160</v>
      </c>
      <c r="B121" s="61" t="s">
        <v>279</v>
      </c>
      <c r="C121" s="47" t="s">
        <v>212</v>
      </c>
      <c r="D121" s="54">
        <v>500000</v>
      </c>
      <c r="E121" s="54"/>
      <c r="F121" s="54"/>
      <c r="G121" s="54"/>
      <c r="H121" s="54"/>
      <c r="I121" s="54">
        <v>500000</v>
      </c>
    </row>
    <row r="122" spans="1:9" ht="11.25">
      <c r="A122" s="426"/>
      <c r="B122" s="50" t="s">
        <v>280</v>
      </c>
      <c r="C122" s="51"/>
      <c r="D122" s="52">
        <v>500000</v>
      </c>
      <c r="E122" s="52">
        <v>0</v>
      </c>
      <c r="F122" s="52">
        <v>0</v>
      </c>
      <c r="G122" s="52">
        <v>0</v>
      </c>
      <c r="H122" s="52">
        <v>0</v>
      </c>
      <c r="I122" s="52">
        <v>500000</v>
      </c>
    </row>
    <row r="123" spans="1:9" ht="45">
      <c r="A123" s="427"/>
      <c r="B123" s="53" t="s">
        <v>281</v>
      </c>
      <c r="C123" s="47" t="s">
        <v>212</v>
      </c>
      <c r="D123" s="54">
        <v>15000</v>
      </c>
      <c r="E123" s="54"/>
      <c r="F123" s="54"/>
      <c r="G123" s="54"/>
      <c r="H123" s="54"/>
      <c r="I123" s="54">
        <v>15000</v>
      </c>
    </row>
    <row r="124" spans="1:9" ht="11.25">
      <c r="A124" s="59"/>
      <c r="B124" s="50" t="s">
        <v>282</v>
      </c>
      <c r="C124" s="51"/>
      <c r="D124" s="52">
        <v>15000</v>
      </c>
      <c r="E124" s="52">
        <v>0</v>
      </c>
      <c r="F124" s="52">
        <v>0</v>
      </c>
      <c r="G124" s="52">
        <v>0</v>
      </c>
      <c r="H124" s="52">
        <v>0</v>
      </c>
      <c r="I124" s="52">
        <v>15000</v>
      </c>
    </row>
    <row r="125" spans="1:9" ht="22.5">
      <c r="A125" s="59"/>
      <c r="B125" s="428" t="s">
        <v>283</v>
      </c>
      <c r="C125" s="47" t="s">
        <v>206</v>
      </c>
      <c r="D125" s="54"/>
      <c r="E125" s="54"/>
      <c r="F125" s="54"/>
      <c r="G125" s="54"/>
      <c r="H125" s="54">
        <v>9233300</v>
      </c>
      <c r="I125" s="54">
        <v>9233300</v>
      </c>
    </row>
    <row r="126" spans="1:9" ht="22.5">
      <c r="A126" s="59"/>
      <c r="B126" s="429"/>
      <c r="C126" s="47" t="s">
        <v>207</v>
      </c>
      <c r="D126" s="54"/>
      <c r="E126" s="54"/>
      <c r="F126" s="54"/>
      <c r="G126" s="54"/>
      <c r="H126" s="54">
        <v>657000</v>
      </c>
      <c r="I126" s="54">
        <v>657000</v>
      </c>
    </row>
    <row r="127" spans="1:9" ht="45">
      <c r="A127" s="59"/>
      <c r="B127" s="429"/>
      <c r="C127" s="47" t="s">
        <v>212</v>
      </c>
      <c r="D127" s="54">
        <v>200000</v>
      </c>
      <c r="E127" s="54"/>
      <c r="F127" s="54"/>
      <c r="G127" s="54"/>
      <c r="H127" s="54">
        <v>1406700</v>
      </c>
      <c r="I127" s="54">
        <v>1606700</v>
      </c>
    </row>
    <row r="128" spans="1:9" ht="11.25">
      <c r="A128" s="59"/>
      <c r="B128" s="70" t="s">
        <v>284</v>
      </c>
      <c r="C128" s="51"/>
      <c r="D128" s="52">
        <v>200000</v>
      </c>
      <c r="E128" s="52">
        <v>0</v>
      </c>
      <c r="F128" s="52">
        <v>0</v>
      </c>
      <c r="G128" s="52">
        <v>0</v>
      </c>
      <c r="H128" s="52">
        <v>11297000</v>
      </c>
      <c r="I128" s="52">
        <v>11497000</v>
      </c>
    </row>
    <row r="129" spans="1:9" ht="22.5">
      <c r="A129" s="59"/>
      <c r="B129" s="417" t="s">
        <v>285</v>
      </c>
      <c r="C129" s="47" t="s">
        <v>207</v>
      </c>
      <c r="D129" s="54">
        <v>11000</v>
      </c>
      <c r="E129" s="54"/>
      <c r="F129" s="54"/>
      <c r="G129" s="54"/>
      <c r="H129" s="54"/>
      <c r="I129" s="54">
        <v>11000</v>
      </c>
    </row>
    <row r="130" spans="1:9" ht="45">
      <c r="A130" s="59"/>
      <c r="B130" s="429"/>
      <c r="C130" s="47" t="s">
        <v>212</v>
      </c>
      <c r="D130" s="54">
        <v>81200</v>
      </c>
      <c r="E130" s="54"/>
      <c r="F130" s="54">
        <v>3000</v>
      </c>
      <c r="G130" s="54"/>
      <c r="H130" s="54"/>
      <c r="I130" s="54">
        <v>84200</v>
      </c>
    </row>
    <row r="131" spans="1:9" ht="11.25">
      <c r="A131" s="59"/>
      <c r="B131" s="50" t="s">
        <v>286</v>
      </c>
      <c r="C131" s="51"/>
      <c r="D131" s="52">
        <v>92200</v>
      </c>
      <c r="E131" s="52">
        <v>0</v>
      </c>
      <c r="F131" s="52">
        <v>3000</v>
      </c>
      <c r="G131" s="52">
        <v>0</v>
      </c>
      <c r="H131" s="52">
        <v>0</v>
      </c>
      <c r="I131" s="52">
        <v>95200</v>
      </c>
    </row>
    <row r="132" spans="1:9" ht="45">
      <c r="A132" s="59"/>
      <c r="B132" s="53" t="s">
        <v>287</v>
      </c>
      <c r="C132" s="47" t="s">
        <v>212</v>
      </c>
      <c r="D132" s="54">
        <v>43000</v>
      </c>
      <c r="E132" s="54"/>
      <c r="F132" s="54"/>
      <c r="G132" s="54"/>
      <c r="H132" s="54"/>
      <c r="I132" s="54">
        <v>43000</v>
      </c>
    </row>
    <row r="133" spans="1:9" ht="11.25">
      <c r="A133" s="59"/>
      <c r="B133" s="50" t="s">
        <v>288</v>
      </c>
      <c r="C133" s="51"/>
      <c r="D133" s="52">
        <v>43000</v>
      </c>
      <c r="E133" s="52">
        <v>0</v>
      </c>
      <c r="F133" s="52">
        <v>0</v>
      </c>
      <c r="G133" s="52">
        <v>0</v>
      </c>
      <c r="H133" s="52">
        <v>0</v>
      </c>
      <c r="I133" s="52">
        <v>43000</v>
      </c>
    </row>
    <row r="134" spans="1:9" ht="22.5">
      <c r="A134" s="59"/>
      <c r="B134" s="428" t="s">
        <v>289</v>
      </c>
      <c r="C134" s="47" t="s">
        <v>206</v>
      </c>
      <c r="D134" s="54">
        <v>5796800</v>
      </c>
      <c r="E134" s="54"/>
      <c r="F134" s="54"/>
      <c r="G134" s="54"/>
      <c r="H134" s="54"/>
      <c r="I134" s="54">
        <v>5796800</v>
      </c>
    </row>
    <row r="135" spans="1:9" ht="22.5">
      <c r="A135" s="59"/>
      <c r="B135" s="415"/>
      <c r="C135" s="47" t="s">
        <v>207</v>
      </c>
      <c r="D135" s="54">
        <v>292120</v>
      </c>
      <c r="E135" s="54"/>
      <c r="F135" s="54"/>
      <c r="G135" s="54"/>
      <c r="H135" s="54"/>
      <c r="I135" s="54">
        <v>292120</v>
      </c>
    </row>
    <row r="136" spans="1:9" ht="40.5" customHeight="1">
      <c r="A136" s="59"/>
      <c r="B136" s="59"/>
      <c r="C136" s="47" t="s">
        <v>212</v>
      </c>
      <c r="D136" s="54">
        <v>1097260</v>
      </c>
      <c r="E136" s="54"/>
      <c r="F136" s="54"/>
      <c r="G136" s="54"/>
      <c r="H136" s="54"/>
      <c r="I136" s="54">
        <v>1097260</v>
      </c>
    </row>
    <row r="137" spans="1:9" ht="11.25">
      <c r="A137" s="59"/>
      <c r="B137" s="50" t="s">
        <v>290</v>
      </c>
      <c r="C137" s="51"/>
      <c r="D137" s="52">
        <v>7186180</v>
      </c>
      <c r="E137" s="52">
        <v>0</v>
      </c>
      <c r="F137" s="52">
        <v>0</v>
      </c>
      <c r="G137" s="52">
        <v>0</v>
      </c>
      <c r="H137" s="52">
        <v>0</v>
      </c>
      <c r="I137" s="52">
        <v>7186180</v>
      </c>
    </row>
    <row r="138" spans="1:9" ht="22.5">
      <c r="A138" s="60"/>
      <c r="B138" s="431" t="s">
        <v>291</v>
      </c>
      <c r="C138" s="62" t="s">
        <v>207</v>
      </c>
      <c r="D138" s="63">
        <v>55000</v>
      </c>
      <c r="E138" s="63"/>
      <c r="F138" s="63"/>
      <c r="G138" s="63"/>
      <c r="H138" s="63"/>
      <c r="I138" s="63">
        <v>55000</v>
      </c>
    </row>
    <row r="139" spans="1:9" ht="45">
      <c r="A139" s="59"/>
      <c r="B139" s="433"/>
      <c r="C139" s="47" t="s">
        <v>212</v>
      </c>
      <c r="D139" s="54">
        <v>597000</v>
      </c>
      <c r="E139" s="54"/>
      <c r="F139" s="54"/>
      <c r="G139" s="54"/>
      <c r="H139" s="54"/>
      <c r="I139" s="54">
        <v>597000</v>
      </c>
    </row>
    <row r="140" spans="1:9" ht="11.25">
      <c r="A140" s="59"/>
      <c r="B140" s="50" t="s">
        <v>292</v>
      </c>
      <c r="C140" s="51"/>
      <c r="D140" s="52">
        <v>652000</v>
      </c>
      <c r="E140" s="52">
        <v>0</v>
      </c>
      <c r="F140" s="52">
        <v>0</v>
      </c>
      <c r="G140" s="52">
        <v>0</v>
      </c>
      <c r="H140" s="52">
        <v>0</v>
      </c>
      <c r="I140" s="52">
        <v>652000</v>
      </c>
    </row>
    <row r="141" spans="1:9" ht="45">
      <c r="A141" s="59"/>
      <c r="B141" s="53" t="s">
        <v>294</v>
      </c>
      <c r="C141" s="47" t="s">
        <v>293</v>
      </c>
      <c r="D141" s="54">
        <v>1201000</v>
      </c>
      <c r="E141" s="54"/>
      <c r="F141" s="54">
        <v>2000</v>
      </c>
      <c r="G141" s="54"/>
      <c r="H141" s="54"/>
      <c r="I141" s="54">
        <v>1203000</v>
      </c>
    </row>
    <row r="142" spans="1:9" ht="78.75">
      <c r="A142" s="59"/>
      <c r="B142" s="59"/>
      <c r="C142" s="47" t="s">
        <v>232</v>
      </c>
      <c r="D142" s="54">
        <v>486430</v>
      </c>
      <c r="E142" s="54"/>
      <c r="F142" s="54"/>
      <c r="G142" s="54"/>
      <c r="H142" s="54"/>
      <c r="I142" s="54">
        <v>486430</v>
      </c>
    </row>
    <row r="143" spans="1:9" ht="11.25">
      <c r="A143" s="59"/>
      <c r="B143" s="50" t="s">
        <v>295</v>
      </c>
      <c r="C143" s="51"/>
      <c r="D143" s="52">
        <v>1687430</v>
      </c>
      <c r="E143" s="52">
        <v>0</v>
      </c>
      <c r="F143" s="52">
        <v>2000</v>
      </c>
      <c r="G143" s="52">
        <v>0</v>
      </c>
      <c r="H143" s="52">
        <v>0</v>
      </c>
      <c r="I143" s="52">
        <v>1689430</v>
      </c>
    </row>
    <row r="144" spans="1:9" ht="11.25">
      <c r="A144" s="55" t="s">
        <v>161</v>
      </c>
      <c r="B144" s="56"/>
      <c r="C144" s="57"/>
      <c r="D144" s="58">
        <v>10375810</v>
      </c>
      <c r="E144" s="58">
        <v>0</v>
      </c>
      <c r="F144" s="58">
        <v>5000</v>
      </c>
      <c r="G144" s="58">
        <v>0</v>
      </c>
      <c r="H144" s="58">
        <v>11297000</v>
      </c>
      <c r="I144" s="58">
        <v>21677810</v>
      </c>
    </row>
    <row r="145" spans="1:9" ht="135.75" customHeight="1">
      <c r="A145" s="425" t="s">
        <v>162</v>
      </c>
      <c r="B145" s="53" t="s">
        <v>296</v>
      </c>
      <c r="C145" s="47" t="s">
        <v>206</v>
      </c>
      <c r="D145" s="54">
        <v>200000</v>
      </c>
      <c r="E145" s="54"/>
      <c r="F145" s="54"/>
      <c r="G145" s="54"/>
      <c r="H145" s="54"/>
      <c r="I145" s="54">
        <v>200000</v>
      </c>
    </row>
    <row r="146" spans="1:9" ht="45">
      <c r="A146" s="426"/>
      <c r="B146" s="59"/>
      <c r="C146" s="47" t="s">
        <v>212</v>
      </c>
      <c r="D146" s="54">
        <v>679050</v>
      </c>
      <c r="E146" s="54"/>
      <c r="F146" s="54"/>
      <c r="G146" s="54"/>
      <c r="H146" s="54"/>
      <c r="I146" s="54">
        <v>679050</v>
      </c>
    </row>
    <row r="147" spans="1:9" ht="11.25">
      <c r="A147" s="416"/>
      <c r="B147" s="50" t="s">
        <v>297</v>
      </c>
      <c r="C147" s="51"/>
      <c r="D147" s="52">
        <v>879050</v>
      </c>
      <c r="E147" s="52">
        <v>0</v>
      </c>
      <c r="F147" s="52">
        <v>0</v>
      </c>
      <c r="G147" s="52">
        <v>0</v>
      </c>
      <c r="H147" s="52">
        <v>0</v>
      </c>
      <c r="I147" s="52">
        <v>879050</v>
      </c>
    </row>
    <row r="148" spans="1:9" ht="11.25">
      <c r="A148" s="55" t="s">
        <v>181</v>
      </c>
      <c r="B148" s="56"/>
      <c r="C148" s="57"/>
      <c r="D148" s="58">
        <v>879050</v>
      </c>
      <c r="E148" s="58">
        <v>0</v>
      </c>
      <c r="F148" s="58">
        <v>0</v>
      </c>
      <c r="G148" s="58">
        <v>0</v>
      </c>
      <c r="H148" s="58">
        <v>0</v>
      </c>
      <c r="I148" s="58">
        <v>879050</v>
      </c>
    </row>
    <row r="149" spans="1:9" ht="56.25">
      <c r="A149" s="53" t="s">
        <v>298</v>
      </c>
      <c r="B149" s="428" t="s">
        <v>299</v>
      </c>
      <c r="C149" s="47" t="s">
        <v>212</v>
      </c>
      <c r="D149" s="54">
        <v>815000</v>
      </c>
      <c r="E149" s="54"/>
      <c r="F149" s="54"/>
      <c r="G149" s="54"/>
      <c r="H149" s="54"/>
      <c r="I149" s="54">
        <v>815000</v>
      </c>
    </row>
    <row r="150" spans="1:9" ht="22.5">
      <c r="A150" s="59"/>
      <c r="B150" s="430"/>
      <c r="C150" s="47" t="s">
        <v>300</v>
      </c>
      <c r="D150" s="54">
        <v>22900000</v>
      </c>
      <c r="E150" s="54"/>
      <c r="F150" s="54"/>
      <c r="G150" s="54"/>
      <c r="H150" s="54"/>
      <c r="I150" s="54">
        <v>22900000</v>
      </c>
    </row>
    <row r="151" spans="1:9" ht="11.25">
      <c r="A151" s="59"/>
      <c r="B151" s="50" t="s">
        <v>301</v>
      </c>
      <c r="C151" s="51"/>
      <c r="D151" s="52">
        <v>23715000</v>
      </c>
      <c r="E151" s="52">
        <v>0</v>
      </c>
      <c r="F151" s="52">
        <v>0</v>
      </c>
      <c r="G151" s="52">
        <v>0</v>
      </c>
      <c r="H151" s="52">
        <v>0</v>
      </c>
      <c r="I151" s="52">
        <v>23715000</v>
      </c>
    </row>
    <row r="152" spans="1:9" ht="11.25">
      <c r="A152" s="55" t="s">
        <v>302</v>
      </c>
      <c r="B152" s="56"/>
      <c r="C152" s="57"/>
      <c r="D152" s="58">
        <v>23715000</v>
      </c>
      <c r="E152" s="58">
        <v>0</v>
      </c>
      <c r="F152" s="58">
        <v>0</v>
      </c>
      <c r="G152" s="58">
        <v>0</v>
      </c>
      <c r="H152" s="58">
        <v>0</v>
      </c>
      <c r="I152" s="58">
        <v>23715000</v>
      </c>
    </row>
    <row r="153" spans="1:9" ht="45">
      <c r="A153" s="53" t="s">
        <v>182</v>
      </c>
      <c r="B153" s="53" t="s">
        <v>303</v>
      </c>
      <c r="C153" s="47" t="s">
        <v>212</v>
      </c>
      <c r="D153" s="54">
        <v>38459560</v>
      </c>
      <c r="E153" s="54"/>
      <c r="F153" s="54"/>
      <c r="G153" s="54"/>
      <c r="H153" s="54"/>
      <c r="I153" s="54">
        <v>38459560</v>
      </c>
    </row>
    <row r="154" spans="1:9" ht="11.25">
      <c r="A154" s="59"/>
      <c r="B154" s="50" t="s">
        <v>304</v>
      </c>
      <c r="C154" s="51"/>
      <c r="D154" s="52">
        <v>38459560</v>
      </c>
      <c r="E154" s="52">
        <v>0</v>
      </c>
      <c r="F154" s="52">
        <v>0</v>
      </c>
      <c r="G154" s="52">
        <v>0</v>
      </c>
      <c r="H154" s="52">
        <v>0</v>
      </c>
      <c r="I154" s="52">
        <v>38459560</v>
      </c>
    </row>
    <row r="155" spans="1:9" ht="56.25">
      <c r="A155" s="59"/>
      <c r="B155" s="53" t="s">
        <v>305</v>
      </c>
      <c r="C155" s="47" t="s">
        <v>212</v>
      </c>
      <c r="D155" s="54">
        <v>20298029</v>
      </c>
      <c r="E155" s="54"/>
      <c r="F155" s="54"/>
      <c r="G155" s="54"/>
      <c r="H155" s="54"/>
      <c r="I155" s="54">
        <v>20298029</v>
      </c>
    </row>
    <row r="156" spans="1:9" ht="11.25">
      <c r="A156" s="59"/>
      <c r="B156" s="50" t="s">
        <v>306</v>
      </c>
      <c r="C156" s="51"/>
      <c r="D156" s="52">
        <v>20298029</v>
      </c>
      <c r="E156" s="52">
        <v>0</v>
      </c>
      <c r="F156" s="52">
        <v>0</v>
      </c>
      <c r="G156" s="52">
        <v>0</v>
      </c>
      <c r="H156" s="52">
        <v>0</v>
      </c>
      <c r="I156" s="52">
        <v>20298029</v>
      </c>
    </row>
    <row r="157" spans="1:9" ht="11.25">
      <c r="A157" s="55" t="s">
        <v>184</v>
      </c>
      <c r="B157" s="56"/>
      <c r="C157" s="57"/>
      <c r="D157" s="58">
        <v>58757589</v>
      </c>
      <c r="E157" s="58">
        <v>0</v>
      </c>
      <c r="F157" s="58">
        <v>0</v>
      </c>
      <c r="G157" s="58">
        <v>0</v>
      </c>
      <c r="H157" s="58">
        <v>0</v>
      </c>
      <c r="I157" s="58">
        <v>58757589</v>
      </c>
    </row>
    <row r="158" spans="1:9" ht="22.5">
      <c r="A158" s="425" t="s">
        <v>185</v>
      </c>
      <c r="B158" s="428" t="s">
        <v>307</v>
      </c>
      <c r="C158" s="47" t="s">
        <v>206</v>
      </c>
      <c r="D158" s="54">
        <v>68265929</v>
      </c>
      <c r="E158" s="54"/>
      <c r="F158" s="54"/>
      <c r="G158" s="54"/>
      <c r="H158" s="54"/>
      <c r="I158" s="54">
        <v>68265929</v>
      </c>
    </row>
    <row r="159" spans="1:9" ht="22.5">
      <c r="A159" s="427"/>
      <c r="B159" s="429"/>
      <c r="C159" s="47" t="s">
        <v>207</v>
      </c>
      <c r="D159" s="54">
        <v>189559</v>
      </c>
      <c r="E159" s="54"/>
      <c r="F159" s="54"/>
      <c r="G159" s="54"/>
      <c r="H159" s="54"/>
      <c r="I159" s="54">
        <v>189559</v>
      </c>
    </row>
    <row r="160" spans="1:9" ht="45">
      <c r="A160" s="59"/>
      <c r="B160" s="415"/>
      <c r="C160" s="47" t="s">
        <v>212</v>
      </c>
      <c r="D160" s="54">
        <v>11632561</v>
      </c>
      <c r="E160" s="54"/>
      <c r="F160" s="54">
        <v>69040</v>
      </c>
      <c r="G160" s="54"/>
      <c r="H160" s="54"/>
      <c r="I160" s="54">
        <v>11701601</v>
      </c>
    </row>
    <row r="161" spans="1:9" ht="11.25">
      <c r="A161" s="59"/>
      <c r="B161" s="59"/>
      <c r="C161" s="47" t="s">
        <v>230</v>
      </c>
      <c r="D161" s="54">
        <v>3942609</v>
      </c>
      <c r="E161" s="54"/>
      <c r="F161" s="54"/>
      <c r="G161" s="54"/>
      <c r="H161" s="54"/>
      <c r="I161" s="54">
        <v>3942609</v>
      </c>
    </row>
    <row r="162" spans="1:9" ht="45">
      <c r="A162" s="59"/>
      <c r="B162" s="59"/>
      <c r="C162" s="47" t="s">
        <v>223</v>
      </c>
      <c r="D162" s="54">
        <v>11959</v>
      </c>
      <c r="E162" s="54"/>
      <c r="F162" s="54"/>
      <c r="G162" s="54"/>
      <c r="H162" s="54"/>
      <c r="I162" s="54">
        <v>11959</v>
      </c>
    </row>
    <row r="163" spans="1:9" ht="78.75">
      <c r="A163" s="59"/>
      <c r="B163" s="59"/>
      <c r="C163" s="47" t="s">
        <v>232</v>
      </c>
      <c r="D163" s="54">
        <v>800000</v>
      </c>
      <c r="E163" s="54"/>
      <c r="F163" s="54">
        <v>12000</v>
      </c>
      <c r="G163" s="54"/>
      <c r="H163" s="54"/>
      <c r="I163" s="54">
        <v>812000</v>
      </c>
    </row>
    <row r="164" spans="1:9" ht="11.25">
      <c r="A164" s="59"/>
      <c r="B164" s="50" t="s">
        <v>308</v>
      </c>
      <c r="C164" s="51"/>
      <c r="D164" s="52">
        <v>84842617</v>
      </c>
      <c r="E164" s="52">
        <v>0</v>
      </c>
      <c r="F164" s="52">
        <v>81040</v>
      </c>
      <c r="G164" s="52">
        <v>0</v>
      </c>
      <c r="H164" s="52">
        <v>0</v>
      </c>
      <c r="I164" s="52">
        <v>84923657</v>
      </c>
    </row>
    <row r="165" spans="1:9" ht="22.5">
      <c r="A165" s="59"/>
      <c r="B165" s="428" t="s">
        <v>309</v>
      </c>
      <c r="C165" s="47" t="s">
        <v>206</v>
      </c>
      <c r="D165" s="54">
        <v>5186726</v>
      </c>
      <c r="E165" s="54"/>
      <c r="F165" s="54"/>
      <c r="G165" s="54"/>
      <c r="H165" s="54"/>
      <c r="I165" s="54">
        <v>5186726</v>
      </c>
    </row>
    <row r="166" spans="1:9" ht="22.5">
      <c r="A166" s="59"/>
      <c r="B166" s="429"/>
      <c r="C166" s="47" t="s">
        <v>207</v>
      </c>
      <c r="D166" s="54">
        <v>11329</v>
      </c>
      <c r="E166" s="54"/>
      <c r="F166" s="54"/>
      <c r="G166" s="54"/>
      <c r="H166" s="54"/>
      <c r="I166" s="54">
        <v>11329</v>
      </c>
    </row>
    <row r="167" spans="1:9" ht="45">
      <c r="A167" s="59"/>
      <c r="B167" s="430"/>
      <c r="C167" s="47" t="s">
        <v>212</v>
      </c>
      <c r="D167" s="54">
        <v>375280</v>
      </c>
      <c r="E167" s="54"/>
      <c r="F167" s="54"/>
      <c r="G167" s="54"/>
      <c r="H167" s="54"/>
      <c r="I167" s="54">
        <v>375280</v>
      </c>
    </row>
    <row r="168" spans="1:9" ht="78.75">
      <c r="A168" s="59"/>
      <c r="B168" s="46"/>
      <c r="C168" s="47" t="s">
        <v>232</v>
      </c>
      <c r="D168" s="54">
        <v>250000</v>
      </c>
      <c r="E168" s="54"/>
      <c r="F168" s="54"/>
      <c r="G168" s="54"/>
      <c r="H168" s="54"/>
      <c r="I168" s="54">
        <v>250000</v>
      </c>
    </row>
    <row r="169" spans="1:9" ht="11.25">
      <c r="A169" s="59"/>
      <c r="B169" s="50" t="s">
        <v>310</v>
      </c>
      <c r="C169" s="51"/>
      <c r="D169" s="52">
        <v>5823335</v>
      </c>
      <c r="E169" s="52">
        <v>0</v>
      </c>
      <c r="F169" s="52">
        <v>0</v>
      </c>
      <c r="G169" s="52">
        <v>0</v>
      </c>
      <c r="H169" s="52">
        <v>0</v>
      </c>
      <c r="I169" s="52">
        <v>5823335</v>
      </c>
    </row>
    <row r="170" spans="1:9" ht="22.5">
      <c r="A170" s="59"/>
      <c r="B170" s="428" t="s">
        <v>311</v>
      </c>
      <c r="C170" s="47" t="s">
        <v>206</v>
      </c>
      <c r="D170" s="54">
        <v>2616960</v>
      </c>
      <c r="E170" s="54"/>
      <c r="F170" s="54"/>
      <c r="G170" s="54"/>
      <c r="H170" s="54"/>
      <c r="I170" s="54">
        <v>2616960</v>
      </c>
    </row>
    <row r="171" spans="1:9" ht="22.5">
      <c r="A171" s="59"/>
      <c r="B171" s="429"/>
      <c r="C171" s="47" t="s">
        <v>207</v>
      </c>
      <c r="D171" s="54">
        <v>7416</v>
      </c>
      <c r="E171" s="54"/>
      <c r="F171" s="54"/>
      <c r="G171" s="54"/>
      <c r="H171" s="54"/>
      <c r="I171" s="54">
        <v>7416</v>
      </c>
    </row>
    <row r="172" spans="1:9" ht="45">
      <c r="A172" s="59"/>
      <c r="B172" s="429"/>
      <c r="C172" s="47" t="s">
        <v>212</v>
      </c>
      <c r="D172" s="54">
        <v>433483</v>
      </c>
      <c r="E172" s="54"/>
      <c r="F172" s="54">
        <v>4000</v>
      </c>
      <c r="G172" s="54"/>
      <c r="H172" s="54"/>
      <c r="I172" s="54">
        <v>437483</v>
      </c>
    </row>
    <row r="173" spans="1:9" ht="11.25">
      <c r="A173" s="59"/>
      <c r="B173" s="429"/>
      <c r="C173" s="47" t="s">
        <v>230</v>
      </c>
      <c r="D173" s="54">
        <v>136477</v>
      </c>
      <c r="E173" s="54">
        <v>44012</v>
      </c>
      <c r="F173" s="54"/>
      <c r="G173" s="54"/>
      <c r="H173" s="54"/>
      <c r="I173" s="54">
        <v>180489</v>
      </c>
    </row>
    <row r="174" spans="1:9" ht="11.25">
      <c r="A174" s="59"/>
      <c r="B174" s="50" t="s">
        <v>312</v>
      </c>
      <c r="C174" s="51"/>
      <c r="D174" s="52">
        <v>3194336</v>
      </c>
      <c r="E174" s="52">
        <v>44012</v>
      </c>
      <c r="F174" s="52">
        <v>4000</v>
      </c>
      <c r="G174" s="52">
        <v>0</v>
      </c>
      <c r="H174" s="52">
        <v>0</v>
      </c>
      <c r="I174" s="52">
        <v>3242348</v>
      </c>
    </row>
    <row r="175" spans="1:9" ht="22.5">
      <c r="A175" s="59"/>
      <c r="B175" s="71" t="s">
        <v>313</v>
      </c>
      <c r="C175" s="47" t="s">
        <v>206</v>
      </c>
      <c r="D175" s="54">
        <v>28456024</v>
      </c>
      <c r="E175" s="54"/>
      <c r="F175" s="54"/>
      <c r="G175" s="54"/>
      <c r="H175" s="54"/>
      <c r="I175" s="54">
        <v>28456024</v>
      </c>
    </row>
    <row r="176" spans="1:9" ht="22.5">
      <c r="A176" s="59"/>
      <c r="B176" s="72"/>
      <c r="C176" s="47" t="s">
        <v>207</v>
      </c>
      <c r="D176" s="54">
        <v>82724</v>
      </c>
      <c r="E176" s="54"/>
      <c r="F176" s="54"/>
      <c r="G176" s="54"/>
      <c r="H176" s="54"/>
      <c r="I176" s="54">
        <v>82724</v>
      </c>
    </row>
    <row r="177" spans="1:9" ht="45">
      <c r="A177" s="59"/>
      <c r="B177" s="72"/>
      <c r="C177" s="47" t="s">
        <v>212</v>
      </c>
      <c r="D177" s="54">
        <v>5437791</v>
      </c>
      <c r="E177" s="54"/>
      <c r="F177" s="54">
        <v>70000</v>
      </c>
      <c r="G177" s="54"/>
      <c r="H177" s="54"/>
      <c r="I177" s="54">
        <v>5507791</v>
      </c>
    </row>
    <row r="178" spans="1:9" ht="11.25">
      <c r="A178" s="59"/>
      <c r="B178" s="73"/>
      <c r="C178" s="47" t="s">
        <v>230</v>
      </c>
      <c r="D178" s="54">
        <v>2975832</v>
      </c>
      <c r="E178" s="54">
        <v>771148</v>
      </c>
      <c r="F178" s="54"/>
      <c r="G178" s="54"/>
      <c r="H178" s="54"/>
      <c r="I178" s="54">
        <v>3746980</v>
      </c>
    </row>
    <row r="179" spans="1:9" ht="78.75">
      <c r="A179" s="59"/>
      <c r="B179" s="64"/>
      <c r="C179" s="47" t="s">
        <v>232</v>
      </c>
      <c r="D179" s="54"/>
      <c r="E179" s="54"/>
      <c r="F179" s="54">
        <v>5000</v>
      </c>
      <c r="G179" s="54"/>
      <c r="H179" s="54"/>
      <c r="I179" s="54">
        <v>5000</v>
      </c>
    </row>
    <row r="180" spans="1:9" ht="11.25">
      <c r="A180" s="59"/>
      <c r="B180" s="50" t="s">
        <v>314</v>
      </c>
      <c r="C180" s="51"/>
      <c r="D180" s="52">
        <v>36952371</v>
      </c>
      <c r="E180" s="52">
        <v>771148</v>
      </c>
      <c r="F180" s="52">
        <v>75000</v>
      </c>
      <c r="G180" s="52">
        <v>0</v>
      </c>
      <c r="H180" s="52">
        <v>0</v>
      </c>
      <c r="I180" s="52">
        <v>37798519</v>
      </c>
    </row>
    <row r="181" spans="1:9" ht="33.75">
      <c r="A181" s="59"/>
      <c r="B181" s="71" t="s">
        <v>315</v>
      </c>
      <c r="C181" s="47" t="s">
        <v>206</v>
      </c>
      <c r="D181" s="54">
        <v>189002</v>
      </c>
      <c r="E181" s="54"/>
      <c r="F181" s="54"/>
      <c r="G181" s="54"/>
      <c r="H181" s="54"/>
      <c r="I181" s="54">
        <v>189002</v>
      </c>
    </row>
    <row r="182" spans="1:9" ht="11.25">
      <c r="A182" s="59"/>
      <c r="B182" s="50" t="s">
        <v>316</v>
      </c>
      <c r="C182" s="51"/>
      <c r="D182" s="52">
        <v>189002</v>
      </c>
      <c r="E182" s="52">
        <v>0</v>
      </c>
      <c r="F182" s="52">
        <v>0</v>
      </c>
      <c r="G182" s="52">
        <v>0</v>
      </c>
      <c r="H182" s="52">
        <v>0</v>
      </c>
      <c r="I182" s="52">
        <v>189002</v>
      </c>
    </row>
    <row r="183" spans="1:9" ht="22.5">
      <c r="A183" s="59"/>
      <c r="B183" s="428" t="s">
        <v>317</v>
      </c>
      <c r="C183" s="47" t="s">
        <v>206</v>
      </c>
      <c r="D183" s="54">
        <v>40694646</v>
      </c>
      <c r="E183" s="54"/>
      <c r="F183" s="54"/>
      <c r="G183" s="54"/>
      <c r="H183" s="54"/>
      <c r="I183" s="54">
        <v>40694646</v>
      </c>
    </row>
    <row r="184" spans="1:9" ht="22.5">
      <c r="A184" s="59"/>
      <c r="B184" s="429"/>
      <c r="C184" s="47" t="s">
        <v>207</v>
      </c>
      <c r="D184" s="54">
        <v>123129</v>
      </c>
      <c r="E184" s="54"/>
      <c r="F184" s="54"/>
      <c r="G184" s="54"/>
      <c r="H184" s="54"/>
      <c r="I184" s="54">
        <v>123129</v>
      </c>
    </row>
    <row r="185" spans="1:9" ht="45">
      <c r="A185" s="59"/>
      <c r="B185" s="415"/>
      <c r="C185" s="47" t="s">
        <v>212</v>
      </c>
      <c r="D185" s="54">
        <v>5677642</v>
      </c>
      <c r="E185" s="54"/>
      <c r="F185" s="54">
        <v>16400</v>
      </c>
      <c r="G185" s="54"/>
      <c r="H185" s="54"/>
      <c r="I185" s="54">
        <v>5694042</v>
      </c>
    </row>
    <row r="186" spans="1:9" ht="11.25">
      <c r="A186" s="59"/>
      <c r="B186" s="59"/>
      <c r="C186" s="47" t="s">
        <v>230</v>
      </c>
      <c r="D186" s="54">
        <v>4073835</v>
      </c>
      <c r="E186" s="54"/>
      <c r="F186" s="54"/>
      <c r="G186" s="54"/>
      <c r="H186" s="54"/>
      <c r="I186" s="54">
        <v>4073835</v>
      </c>
    </row>
    <row r="187" spans="1:9" ht="45">
      <c r="A187" s="59"/>
      <c r="B187" s="59"/>
      <c r="C187" s="47" t="s">
        <v>318</v>
      </c>
      <c r="D187" s="54">
        <v>56715</v>
      </c>
      <c r="E187" s="54"/>
      <c r="F187" s="54"/>
      <c r="G187" s="54"/>
      <c r="H187" s="54"/>
      <c r="I187" s="54">
        <v>56715</v>
      </c>
    </row>
    <row r="188" spans="1:9" ht="78.75">
      <c r="A188" s="59"/>
      <c r="B188" s="59"/>
      <c r="C188" s="47" t="s">
        <v>247</v>
      </c>
      <c r="D188" s="54"/>
      <c r="E188" s="54"/>
      <c r="F188" s="54">
        <v>10000</v>
      </c>
      <c r="G188" s="54"/>
      <c r="H188" s="54"/>
      <c r="I188" s="54">
        <v>10000</v>
      </c>
    </row>
    <row r="189" spans="1:9" ht="11.25">
      <c r="A189" s="59"/>
      <c r="B189" s="50" t="s">
        <v>319</v>
      </c>
      <c r="C189" s="51"/>
      <c r="D189" s="52">
        <v>50625967</v>
      </c>
      <c r="E189" s="52">
        <v>0</v>
      </c>
      <c r="F189" s="52">
        <v>26400</v>
      </c>
      <c r="G189" s="52">
        <v>0</v>
      </c>
      <c r="H189" s="52">
        <v>0</v>
      </c>
      <c r="I189" s="52">
        <v>50652367</v>
      </c>
    </row>
    <row r="190" spans="1:9" ht="22.5">
      <c r="A190" s="59"/>
      <c r="B190" s="428" t="s">
        <v>320</v>
      </c>
      <c r="C190" s="47" t="s">
        <v>206</v>
      </c>
      <c r="D190" s="54">
        <v>2779031</v>
      </c>
      <c r="E190" s="54"/>
      <c r="F190" s="54"/>
      <c r="G190" s="54"/>
      <c r="H190" s="54"/>
      <c r="I190" s="54">
        <v>2779031</v>
      </c>
    </row>
    <row r="191" spans="1:9" ht="22.5">
      <c r="A191" s="59"/>
      <c r="B191" s="429"/>
      <c r="C191" s="47" t="s">
        <v>207</v>
      </c>
      <c r="D191" s="54">
        <v>4119</v>
      </c>
      <c r="E191" s="54"/>
      <c r="F191" s="54"/>
      <c r="G191" s="54"/>
      <c r="H191" s="54"/>
      <c r="I191" s="54">
        <v>4119</v>
      </c>
    </row>
    <row r="192" spans="1:9" ht="45">
      <c r="A192" s="59"/>
      <c r="B192" s="430"/>
      <c r="C192" s="47" t="s">
        <v>212</v>
      </c>
      <c r="D192" s="54">
        <v>168666</v>
      </c>
      <c r="E192" s="54"/>
      <c r="F192" s="54"/>
      <c r="G192" s="54"/>
      <c r="H192" s="54"/>
      <c r="I192" s="54">
        <v>168666</v>
      </c>
    </row>
    <row r="193" spans="1:9" ht="11.25">
      <c r="A193" s="59"/>
      <c r="B193" s="50" t="s">
        <v>321</v>
      </c>
      <c r="C193" s="51"/>
      <c r="D193" s="52">
        <v>2951816</v>
      </c>
      <c r="E193" s="52">
        <v>0</v>
      </c>
      <c r="F193" s="52">
        <v>0</v>
      </c>
      <c r="G193" s="52">
        <v>0</v>
      </c>
      <c r="H193" s="52">
        <v>0</v>
      </c>
      <c r="I193" s="52">
        <v>2951816</v>
      </c>
    </row>
    <row r="194" spans="1:9" ht="45">
      <c r="A194" s="59"/>
      <c r="B194" s="53" t="s">
        <v>322</v>
      </c>
      <c r="C194" s="47" t="s">
        <v>212</v>
      </c>
      <c r="D194" s="54">
        <v>188009</v>
      </c>
      <c r="E194" s="54"/>
      <c r="F194" s="54"/>
      <c r="G194" s="54"/>
      <c r="H194" s="54"/>
      <c r="I194" s="54">
        <v>188009</v>
      </c>
    </row>
    <row r="195" spans="1:9" ht="11.25">
      <c r="A195" s="59"/>
      <c r="B195" s="50" t="s">
        <v>323</v>
      </c>
      <c r="C195" s="51"/>
      <c r="D195" s="52">
        <v>188009</v>
      </c>
      <c r="E195" s="52">
        <v>0</v>
      </c>
      <c r="F195" s="52">
        <v>0</v>
      </c>
      <c r="G195" s="52">
        <v>0</v>
      </c>
      <c r="H195" s="52">
        <v>0</v>
      </c>
      <c r="I195" s="52">
        <v>188009</v>
      </c>
    </row>
    <row r="196" spans="1:9" ht="22.5">
      <c r="A196" s="59"/>
      <c r="B196" s="428" t="s">
        <v>324</v>
      </c>
      <c r="C196" s="47" t="s">
        <v>206</v>
      </c>
      <c r="D196" s="54">
        <v>31524881</v>
      </c>
      <c r="E196" s="54"/>
      <c r="F196" s="54"/>
      <c r="G196" s="54"/>
      <c r="H196" s="54"/>
      <c r="I196" s="54">
        <v>31524881</v>
      </c>
    </row>
    <row r="197" spans="1:9" ht="22.5">
      <c r="A197" s="59"/>
      <c r="B197" s="429"/>
      <c r="C197" s="47" t="s">
        <v>207</v>
      </c>
      <c r="D197" s="54">
        <v>88984</v>
      </c>
      <c r="E197" s="54"/>
      <c r="F197" s="54"/>
      <c r="G197" s="54"/>
      <c r="H197" s="54"/>
      <c r="I197" s="54">
        <v>88984</v>
      </c>
    </row>
    <row r="198" spans="1:9" ht="45">
      <c r="A198" s="59"/>
      <c r="B198" s="415"/>
      <c r="C198" s="47" t="s">
        <v>212</v>
      </c>
      <c r="D198" s="54">
        <v>4673218</v>
      </c>
      <c r="E198" s="54"/>
      <c r="F198" s="54">
        <v>19500</v>
      </c>
      <c r="G198" s="54"/>
      <c r="H198" s="54"/>
      <c r="I198" s="54">
        <v>4692718</v>
      </c>
    </row>
    <row r="199" spans="1:9" ht="11.25">
      <c r="A199" s="59"/>
      <c r="B199" s="59"/>
      <c r="C199" s="47" t="s">
        <v>230</v>
      </c>
      <c r="D199" s="54">
        <v>4540336</v>
      </c>
      <c r="E199" s="54"/>
      <c r="F199" s="54"/>
      <c r="G199" s="54"/>
      <c r="H199" s="54"/>
      <c r="I199" s="54">
        <v>4540336</v>
      </c>
    </row>
    <row r="200" spans="1:9" ht="78.75">
      <c r="A200" s="59"/>
      <c r="B200" s="59"/>
      <c r="C200" s="47" t="s">
        <v>232</v>
      </c>
      <c r="D200" s="54">
        <v>2100000</v>
      </c>
      <c r="E200" s="54"/>
      <c r="F200" s="54">
        <v>3000</v>
      </c>
      <c r="G200" s="54"/>
      <c r="H200" s="54"/>
      <c r="I200" s="54">
        <v>2103000</v>
      </c>
    </row>
    <row r="201" spans="1:9" ht="11.25">
      <c r="A201" s="59"/>
      <c r="B201" s="50" t="s">
        <v>325</v>
      </c>
      <c r="C201" s="51"/>
      <c r="D201" s="52">
        <v>42927419</v>
      </c>
      <c r="E201" s="52">
        <v>0</v>
      </c>
      <c r="F201" s="52">
        <v>22500</v>
      </c>
      <c r="G201" s="52">
        <v>0</v>
      </c>
      <c r="H201" s="52">
        <v>0</v>
      </c>
      <c r="I201" s="52">
        <v>42949919</v>
      </c>
    </row>
    <row r="202" spans="1:9" ht="22.5">
      <c r="A202" s="59"/>
      <c r="B202" s="428" t="s">
        <v>326</v>
      </c>
      <c r="C202" s="47" t="s">
        <v>206</v>
      </c>
      <c r="D202" s="54">
        <v>897167</v>
      </c>
      <c r="E202" s="54"/>
      <c r="F202" s="54"/>
      <c r="G202" s="54"/>
      <c r="H202" s="54"/>
      <c r="I202" s="54">
        <v>897167</v>
      </c>
    </row>
    <row r="203" spans="1:9" ht="22.5">
      <c r="A203" s="59"/>
      <c r="B203" s="429"/>
      <c r="C203" s="47" t="s">
        <v>207</v>
      </c>
      <c r="D203" s="54">
        <v>2004</v>
      </c>
      <c r="E203" s="54"/>
      <c r="F203" s="54"/>
      <c r="G203" s="54"/>
      <c r="H203" s="54"/>
      <c r="I203" s="54">
        <v>2004</v>
      </c>
    </row>
    <row r="204" spans="1:9" ht="45">
      <c r="A204" s="59"/>
      <c r="B204" s="430"/>
      <c r="C204" s="47" t="s">
        <v>212</v>
      </c>
      <c r="D204" s="54">
        <v>96887</v>
      </c>
      <c r="E204" s="54"/>
      <c r="F204" s="54"/>
      <c r="G204" s="54"/>
      <c r="H204" s="54"/>
      <c r="I204" s="54">
        <v>96887</v>
      </c>
    </row>
    <row r="205" spans="1:9" ht="11.25">
      <c r="A205" s="59"/>
      <c r="B205" s="50" t="s">
        <v>327</v>
      </c>
      <c r="C205" s="51"/>
      <c r="D205" s="52">
        <v>996058</v>
      </c>
      <c r="E205" s="52">
        <v>0</v>
      </c>
      <c r="F205" s="52">
        <v>0</v>
      </c>
      <c r="G205" s="52">
        <v>0</v>
      </c>
      <c r="H205" s="52">
        <v>0</v>
      </c>
      <c r="I205" s="52">
        <v>996058</v>
      </c>
    </row>
    <row r="206" spans="1:9" ht="22.5">
      <c r="A206" s="59"/>
      <c r="B206" s="428" t="s">
        <v>328</v>
      </c>
      <c r="C206" s="47" t="s">
        <v>206</v>
      </c>
      <c r="D206" s="54">
        <v>1153808</v>
      </c>
      <c r="E206" s="54"/>
      <c r="F206" s="54"/>
      <c r="G206" s="54"/>
      <c r="H206" s="54"/>
      <c r="I206" s="54">
        <v>1153808</v>
      </c>
    </row>
    <row r="207" spans="1:9" ht="22.5">
      <c r="A207" s="59"/>
      <c r="B207" s="415"/>
      <c r="C207" s="47" t="s">
        <v>207</v>
      </c>
      <c r="D207" s="54">
        <v>2051</v>
      </c>
      <c r="E207" s="54"/>
      <c r="F207" s="54"/>
      <c r="G207" s="54"/>
      <c r="H207" s="54"/>
      <c r="I207" s="54">
        <v>2051</v>
      </c>
    </row>
    <row r="208" spans="1:9" ht="45">
      <c r="A208" s="59"/>
      <c r="B208" s="59"/>
      <c r="C208" s="47" t="s">
        <v>212</v>
      </c>
      <c r="D208" s="54">
        <v>155299</v>
      </c>
      <c r="E208" s="54"/>
      <c r="F208" s="54"/>
      <c r="G208" s="54"/>
      <c r="H208" s="54"/>
      <c r="I208" s="54">
        <v>155299</v>
      </c>
    </row>
    <row r="209" spans="1:9" ht="11.25">
      <c r="A209" s="59"/>
      <c r="B209" s="59"/>
      <c r="C209" s="47" t="s">
        <v>230</v>
      </c>
      <c r="D209" s="54">
        <v>170939</v>
      </c>
      <c r="E209" s="54"/>
      <c r="F209" s="54"/>
      <c r="G209" s="54"/>
      <c r="H209" s="54"/>
      <c r="I209" s="54">
        <v>170939</v>
      </c>
    </row>
    <row r="210" spans="1:9" ht="11.25">
      <c r="A210" s="59"/>
      <c r="B210" s="50" t="s">
        <v>329</v>
      </c>
      <c r="C210" s="51"/>
      <c r="D210" s="52">
        <v>1482097</v>
      </c>
      <c r="E210" s="52">
        <v>0</v>
      </c>
      <c r="F210" s="52">
        <v>0</v>
      </c>
      <c r="G210" s="52">
        <v>0</v>
      </c>
      <c r="H210" s="52">
        <v>0</v>
      </c>
      <c r="I210" s="52">
        <v>1482097</v>
      </c>
    </row>
    <row r="211" spans="1:9" ht="22.5">
      <c r="A211" s="59"/>
      <c r="B211" s="428" t="s">
        <v>330</v>
      </c>
      <c r="C211" s="47" t="s">
        <v>206</v>
      </c>
      <c r="D211" s="54">
        <v>25054617</v>
      </c>
      <c r="E211" s="54"/>
      <c r="F211" s="54"/>
      <c r="G211" s="54"/>
      <c r="H211" s="54"/>
      <c r="I211" s="54">
        <v>25054617</v>
      </c>
    </row>
    <row r="212" spans="1:9" ht="22.5">
      <c r="A212" s="59"/>
      <c r="B212" s="429"/>
      <c r="C212" s="47" t="s">
        <v>207</v>
      </c>
      <c r="D212" s="54">
        <v>66465</v>
      </c>
      <c r="E212" s="54"/>
      <c r="F212" s="54"/>
      <c r="G212" s="54"/>
      <c r="H212" s="54"/>
      <c r="I212" s="54">
        <v>66465</v>
      </c>
    </row>
    <row r="213" spans="1:9" ht="45">
      <c r="A213" s="59"/>
      <c r="B213" s="415"/>
      <c r="C213" s="47" t="s">
        <v>212</v>
      </c>
      <c r="D213" s="54">
        <v>4197754</v>
      </c>
      <c r="E213" s="54"/>
      <c r="F213" s="54">
        <v>20600</v>
      </c>
      <c r="G213" s="54"/>
      <c r="H213" s="54"/>
      <c r="I213" s="54">
        <v>4218354</v>
      </c>
    </row>
    <row r="214" spans="1:9" ht="11.25">
      <c r="A214" s="59"/>
      <c r="B214" s="59"/>
      <c r="C214" s="47" t="s">
        <v>230</v>
      </c>
      <c r="D214" s="54">
        <v>4767959</v>
      </c>
      <c r="E214" s="54"/>
      <c r="F214" s="54"/>
      <c r="G214" s="54"/>
      <c r="H214" s="54"/>
      <c r="I214" s="54">
        <v>4767959</v>
      </c>
    </row>
    <row r="215" spans="1:9" ht="11.25">
      <c r="A215" s="59"/>
      <c r="B215" s="50" t="s">
        <v>331</v>
      </c>
      <c r="C215" s="51"/>
      <c r="D215" s="52">
        <v>34086795</v>
      </c>
      <c r="E215" s="52">
        <v>0</v>
      </c>
      <c r="F215" s="52">
        <v>20600</v>
      </c>
      <c r="G215" s="52">
        <v>0</v>
      </c>
      <c r="H215" s="52">
        <v>0</v>
      </c>
      <c r="I215" s="52">
        <v>34107395</v>
      </c>
    </row>
    <row r="216" spans="1:9" ht="22.5">
      <c r="A216" s="59"/>
      <c r="B216" s="428" t="s">
        <v>332</v>
      </c>
      <c r="C216" s="47" t="s">
        <v>206</v>
      </c>
      <c r="D216" s="54">
        <v>3222275</v>
      </c>
      <c r="E216" s="54"/>
      <c r="F216" s="54"/>
      <c r="G216" s="54"/>
      <c r="H216" s="54"/>
      <c r="I216" s="54">
        <v>3222275</v>
      </c>
    </row>
    <row r="217" spans="1:9" ht="22.5">
      <c r="A217" s="59"/>
      <c r="B217" s="429"/>
      <c r="C217" s="47" t="s">
        <v>207</v>
      </c>
      <c r="D217" s="54">
        <v>7991</v>
      </c>
      <c r="E217" s="54"/>
      <c r="F217" s="54"/>
      <c r="G217" s="54"/>
      <c r="H217" s="54"/>
      <c r="I217" s="54">
        <v>7991</v>
      </c>
    </row>
    <row r="218" spans="1:9" ht="45">
      <c r="A218" s="59"/>
      <c r="B218" s="415"/>
      <c r="C218" s="47" t="s">
        <v>212</v>
      </c>
      <c r="D218" s="54">
        <v>264783</v>
      </c>
      <c r="E218" s="54"/>
      <c r="F218" s="54"/>
      <c r="G218" s="54"/>
      <c r="H218" s="54"/>
      <c r="I218" s="54">
        <v>264783</v>
      </c>
    </row>
    <row r="219" spans="1:9" ht="11.25">
      <c r="A219" s="59"/>
      <c r="B219" s="50" t="s">
        <v>333</v>
      </c>
      <c r="C219" s="51"/>
      <c r="D219" s="52">
        <v>3495049</v>
      </c>
      <c r="E219" s="52">
        <v>0</v>
      </c>
      <c r="F219" s="52">
        <v>0</v>
      </c>
      <c r="G219" s="52">
        <v>0</v>
      </c>
      <c r="H219" s="52">
        <v>0</v>
      </c>
      <c r="I219" s="52">
        <v>3495049</v>
      </c>
    </row>
    <row r="220" spans="1:9" ht="22.5">
      <c r="A220" s="59"/>
      <c r="B220" s="428" t="s">
        <v>334</v>
      </c>
      <c r="C220" s="47" t="s">
        <v>206</v>
      </c>
      <c r="D220" s="54">
        <v>2675063</v>
      </c>
      <c r="E220" s="54"/>
      <c r="F220" s="54"/>
      <c r="G220" s="54"/>
      <c r="H220" s="54"/>
      <c r="I220" s="54">
        <v>2675063</v>
      </c>
    </row>
    <row r="221" spans="1:9" ht="22.5">
      <c r="A221" s="59"/>
      <c r="B221" s="429"/>
      <c r="C221" s="47" t="s">
        <v>207</v>
      </c>
      <c r="D221" s="54">
        <v>4705</v>
      </c>
      <c r="E221" s="54"/>
      <c r="F221" s="54"/>
      <c r="G221" s="54"/>
      <c r="H221" s="54"/>
      <c r="I221" s="54">
        <v>4705</v>
      </c>
    </row>
    <row r="222" spans="1:9" ht="45">
      <c r="A222" s="59"/>
      <c r="B222" s="430"/>
      <c r="C222" s="47" t="s">
        <v>212</v>
      </c>
      <c r="D222" s="54">
        <v>176141</v>
      </c>
      <c r="E222" s="54"/>
      <c r="F222" s="54"/>
      <c r="G222" s="54"/>
      <c r="H222" s="54"/>
      <c r="I222" s="54">
        <v>176141</v>
      </c>
    </row>
    <row r="223" spans="1:9" ht="11.25">
      <c r="A223" s="59"/>
      <c r="B223" s="50" t="s">
        <v>335</v>
      </c>
      <c r="C223" s="51"/>
      <c r="D223" s="52">
        <v>2855909</v>
      </c>
      <c r="E223" s="52">
        <v>0</v>
      </c>
      <c r="F223" s="52">
        <v>0</v>
      </c>
      <c r="G223" s="52">
        <v>0</v>
      </c>
      <c r="H223" s="52">
        <v>0</v>
      </c>
      <c r="I223" s="52">
        <v>2855909</v>
      </c>
    </row>
    <row r="224" spans="1:9" ht="22.5">
      <c r="A224" s="59"/>
      <c r="B224" s="428" t="s">
        <v>336</v>
      </c>
      <c r="C224" s="47" t="s">
        <v>206</v>
      </c>
      <c r="D224" s="54">
        <v>114101</v>
      </c>
      <c r="E224" s="54"/>
      <c r="F224" s="54"/>
      <c r="G224" s="54"/>
      <c r="H224" s="54"/>
      <c r="I224" s="54">
        <v>114101</v>
      </c>
    </row>
    <row r="225" spans="1:9" ht="22.5">
      <c r="A225" s="59"/>
      <c r="B225" s="429"/>
      <c r="C225" s="47" t="s">
        <v>207</v>
      </c>
      <c r="D225" s="54">
        <v>309</v>
      </c>
      <c r="E225" s="54"/>
      <c r="F225" s="54"/>
      <c r="G225" s="54"/>
      <c r="H225" s="54"/>
      <c r="I225" s="54">
        <v>309</v>
      </c>
    </row>
    <row r="226" spans="1:9" ht="45">
      <c r="A226" s="59"/>
      <c r="B226" s="430"/>
      <c r="C226" s="47" t="s">
        <v>212</v>
      </c>
      <c r="D226" s="54">
        <v>32680</v>
      </c>
      <c r="E226" s="54"/>
      <c r="F226" s="54"/>
      <c r="G226" s="54"/>
      <c r="H226" s="54"/>
      <c r="I226" s="54">
        <v>32680</v>
      </c>
    </row>
    <row r="227" spans="1:9" ht="11.25">
      <c r="A227" s="59"/>
      <c r="B227" s="50" t="s">
        <v>337</v>
      </c>
      <c r="C227" s="51"/>
      <c r="D227" s="52">
        <v>147090</v>
      </c>
      <c r="E227" s="52">
        <v>0</v>
      </c>
      <c r="F227" s="52">
        <v>0</v>
      </c>
      <c r="G227" s="52">
        <v>0</v>
      </c>
      <c r="H227" s="52">
        <v>0</v>
      </c>
      <c r="I227" s="52">
        <v>147090</v>
      </c>
    </row>
    <row r="228" spans="1:9" ht="22.5">
      <c r="A228" s="59"/>
      <c r="B228" s="428" t="s">
        <v>338</v>
      </c>
      <c r="C228" s="47" t="s">
        <v>206</v>
      </c>
      <c r="D228" s="54">
        <v>651235</v>
      </c>
      <c r="E228" s="54"/>
      <c r="F228" s="54"/>
      <c r="G228" s="54"/>
      <c r="H228" s="54"/>
      <c r="I228" s="54">
        <v>651235</v>
      </c>
    </row>
    <row r="229" spans="1:9" ht="22.5">
      <c r="A229" s="59"/>
      <c r="B229" s="429"/>
      <c r="C229" s="47" t="s">
        <v>207</v>
      </c>
      <c r="D229" s="54">
        <v>1717</v>
      </c>
      <c r="E229" s="54"/>
      <c r="F229" s="54"/>
      <c r="G229" s="54"/>
      <c r="H229" s="54"/>
      <c r="I229" s="54">
        <v>1717</v>
      </c>
    </row>
    <row r="230" spans="1:9" ht="45">
      <c r="A230" s="59"/>
      <c r="B230" s="430"/>
      <c r="C230" s="47" t="s">
        <v>212</v>
      </c>
      <c r="D230" s="54">
        <v>82021</v>
      </c>
      <c r="E230" s="54"/>
      <c r="F230" s="54"/>
      <c r="G230" s="54"/>
      <c r="H230" s="54"/>
      <c r="I230" s="54">
        <v>82021</v>
      </c>
    </row>
    <row r="231" spans="1:9" ht="11.25">
      <c r="A231" s="59"/>
      <c r="B231" s="50" t="s">
        <v>339</v>
      </c>
      <c r="C231" s="51"/>
      <c r="D231" s="52">
        <v>734973</v>
      </c>
      <c r="E231" s="52">
        <v>0</v>
      </c>
      <c r="F231" s="52">
        <v>0</v>
      </c>
      <c r="G231" s="52">
        <v>0</v>
      </c>
      <c r="H231" s="52">
        <v>0</v>
      </c>
      <c r="I231" s="52">
        <v>734973</v>
      </c>
    </row>
    <row r="232" spans="1:9" ht="45">
      <c r="A232" s="59"/>
      <c r="B232" s="82" t="s">
        <v>340</v>
      </c>
      <c r="C232" s="47" t="s">
        <v>212</v>
      </c>
      <c r="D232" s="54">
        <v>690000</v>
      </c>
      <c r="E232" s="54"/>
      <c r="F232" s="54"/>
      <c r="G232" s="54"/>
      <c r="H232" s="54"/>
      <c r="I232" s="54">
        <v>690000</v>
      </c>
    </row>
    <row r="233" spans="1:9" ht="11.25">
      <c r="A233" s="59"/>
      <c r="B233" s="74" t="s">
        <v>341</v>
      </c>
      <c r="C233" s="51"/>
      <c r="D233" s="52">
        <v>690000</v>
      </c>
      <c r="E233" s="52">
        <v>0</v>
      </c>
      <c r="F233" s="52">
        <v>0</v>
      </c>
      <c r="G233" s="52">
        <v>0</v>
      </c>
      <c r="H233" s="52">
        <v>0</v>
      </c>
      <c r="I233" s="52">
        <v>690000</v>
      </c>
    </row>
    <row r="234" spans="1:9" ht="22.5">
      <c r="A234" s="59"/>
      <c r="B234" s="428" t="s">
        <v>342</v>
      </c>
      <c r="C234" s="47" t="s">
        <v>206</v>
      </c>
      <c r="D234" s="54">
        <v>8933183</v>
      </c>
      <c r="E234" s="54"/>
      <c r="F234" s="54"/>
      <c r="G234" s="54"/>
      <c r="H234" s="54"/>
      <c r="I234" s="54">
        <v>8933183</v>
      </c>
    </row>
    <row r="235" spans="1:9" ht="22.5">
      <c r="A235" s="59"/>
      <c r="B235" s="429"/>
      <c r="C235" s="47" t="s">
        <v>207</v>
      </c>
      <c r="D235" s="54">
        <v>57122</v>
      </c>
      <c r="E235" s="54"/>
      <c r="F235" s="54"/>
      <c r="G235" s="54"/>
      <c r="H235" s="54"/>
      <c r="I235" s="54">
        <v>57122</v>
      </c>
    </row>
    <row r="236" spans="1:9" ht="45">
      <c r="A236" s="59"/>
      <c r="B236" s="415"/>
      <c r="C236" s="47" t="s">
        <v>212</v>
      </c>
      <c r="D236" s="54">
        <v>1470579</v>
      </c>
      <c r="E236" s="54"/>
      <c r="F236" s="54">
        <v>57168</v>
      </c>
      <c r="G236" s="54"/>
      <c r="H236" s="54"/>
      <c r="I236" s="54">
        <v>1527747</v>
      </c>
    </row>
    <row r="237" spans="1:9" ht="78.75">
      <c r="A237" s="59"/>
      <c r="B237" s="59"/>
      <c r="C237" s="47" t="s">
        <v>232</v>
      </c>
      <c r="D237" s="54">
        <v>9000</v>
      </c>
      <c r="E237" s="54"/>
      <c r="F237" s="54"/>
      <c r="G237" s="54"/>
      <c r="H237" s="54"/>
      <c r="I237" s="54">
        <v>9000</v>
      </c>
    </row>
    <row r="238" spans="1:9" ht="11.25">
      <c r="A238" s="59"/>
      <c r="B238" s="50" t="s">
        <v>343</v>
      </c>
      <c r="C238" s="51"/>
      <c r="D238" s="52">
        <v>10469884</v>
      </c>
      <c r="E238" s="52">
        <v>0</v>
      </c>
      <c r="F238" s="52">
        <v>57168</v>
      </c>
      <c r="G238" s="52">
        <v>0</v>
      </c>
      <c r="H238" s="52">
        <v>0</v>
      </c>
      <c r="I238" s="52">
        <v>10527052</v>
      </c>
    </row>
    <row r="239" spans="1:9" ht="22.5">
      <c r="A239" s="59"/>
      <c r="B239" s="428" t="s">
        <v>344</v>
      </c>
      <c r="C239" s="47" t="s">
        <v>206</v>
      </c>
      <c r="D239" s="54">
        <v>2732651</v>
      </c>
      <c r="E239" s="54"/>
      <c r="F239" s="54">
        <v>72450</v>
      </c>
      <c r="G239" s="54"/>
      <c r="H239" s="54"/>
      <c r="I239" s="54">
        <v>2805101</v>
      </c>
    </row>
    <row r="240" spans="1:9" ht="22.5">
      <c r="A240" s="59"/>
      <c r="B240" s="429"/>
      <c r="C240" s="47" t="s">
        <v>207</v>
      </c>
      <c r="D240" s="54">
        <v>12852</v>
      </c>
      <c r="E240" s="54"/>
      <c r="F240" s="54"/>
      <c r="G240" s="54"/>
      <c r="H240" s="54"/>
      <c r="I240" s="54">
        <v>12852</v>
      </c>
    </row>
    <row r="241" spans="1:9" ht="45">
      <c r="A241" s="59"/>
      <c r="B241" s="415"/>
      <c r="C241" s="47" t="s">
        <v>212</v>
      </c>
      <c r="D241" s="54">
        <v>5566750</v>
      </c>
      <c r="E241" s="54"/>
      <c r="F241" s="54">
        <v>156485</v>
      </c>
      <c r="G241" s="54"/>
      <c r="H241" s="54"/>
      <c r="I241" s="54">
        <v>5723235</v>
      </c>
    </row>
    <row r="242" spans="1:9" ht="11.25">
      <c r="A242" s="59"/>
      <c r="B242" s="59"/>
      <c r="C242" s="47" t="s">
        <v>230</v>
      </c>
      <c r="D242" s="54">
        <v>189961</v>
      </c>
      <c r="E242" s="54"/>
      <c r="F242" s="54"/>
      <c r="G242" s="54"/>
      <c r="H242" s="54"/>
      <c r="I242" s="54">
        <v>189961</v>
      </c>
    </row>
    <row r="243" spans="1:9" ht="45">
      <c r="A243" s="59"/>
      <c r="B243" s="59"/>
      <c r="C243" s="47" t="s">
        <v>208</v>
      </c>
      <c r="D243" s="54">
        <v>1011670</v>
      </c>
      <c r="E243" s="54"/>
      <c r="F243" s="54"/>
      <c r="G243" s="54"/>
      <c r="H243" s="54"/>
      <c r="I243" s="54">
        <v>1011670</v>
      </c>
    </row>
    <row r="244" spans="1:9" ht="78.75">
      <c r="A244" s="59"/>
      <c r="B244" s="59"/>
      <c r="C244" s="47" t="s">
        <v>232</v>
      </c>
      <c r="D244" s="54"/>
      <c r="E244" s="54"/>
      <c r="F244" s="54">
        <v>15000</v>
      </c>
      <c r="G244" s="54"/>
      <c r="H244" s="54"/>
      <c r="I244" s="54">
        <v>15000</v>
      </c>
    </row>
    <row r="245" spans="1:9" ht="56.25">
      <c r="A245" s="59"/>
      <c r="B245" s="68"/>
      <c r="C245" s="47" t="s">
        <v>235</v>
      </c>
      <c r="D245" s="54">
        <v>2718788</v>
      </c>
      <c r="E245" s="54"/>
      <c r="F245" s="54"/>
      <c r="G245" s="54"/>
      <c r="H245" s="54"/>
      <c r="I245" s="54">
        <v>2718788</v>
      </c>
    </row>
    <row r="246" spans="1:9" ht="11.25">
      <c r="A246" s="59"/>
      <c r="B246" s="50" t="s">
        <v>345</v>
      </c>
      <c r="C246" s="51"/>
      <c r="D246" s="52">
        <v>12232672</v>
      </c>
      <c r="E246" s="52">
        <v>0</v>
      </c>
      <c r="F246" s="52">
        <v>243935</v>
      </c>
      <c r="G246" s="52">
        <v>0</v>
      </c>
      <c r="H246" s="52">
        <v>0</v>
      </c>
      <c r="I246" s="52">
        <v>12476607</v>
      </c>
    </row>
    <row r="247" spans="1:9" ht="11.25">
      <c r="A247" s="55" t="s">
        <v>188</v>
      </c>
      <c r="B247" s="56"/>
      <c r="C247" s="57"/>
      <c r="D247" s="58">
        <v>294885399</v>
      </c>
      <c r="E247" s="58">
        <v>815160</v>
      </c>
      <c r="F247" s="58">
        <v>530643</v>
      </c>
      <c r="G247" s="58">
        <v>0</v>
      </c>
      <c r="H247" s="58">
        <v>0</v>
      </c>
      <c r="I247" s="58">
        <v>296231202</v>
      </c>
    </row>
    <row r="248" spans="1:9" ht="33.75">
      <c r="A248" s="53" t="s">
        <v>346</v>
      </c>
      <c r="B248" s="53" t="s">
        <v>347</v>
      </c>
      <c r="C248" s="47" t="s">
        <v>207</v>
      </c>
      <c r="D248" s="54">
        <v>93700</v>
      </c>
      <c r="E248" s="54"/>
      <c r="F248" s="54"/>
      <c r="G248" s="54"/>
      <c r="H248" s="54"/>
      <c r="I248" s="54">
        <v>93700</v>
      </c>
    </row>
    <row r="249" spans="1:9" ht="11.25">
      <c r="A249" s="59"/>
      <c r="B249" s="50" t="s">
        <v>348</v>
      </c>
      <c r="C249" s="51"/>
      <c r="D249" s="52">
        <v>93700</v>
      </c>
      <c r="E249" s="52">
        <v>0</v>
      </c>
      <c r="F249" s="52">
        <v>0</v>
      </c>
      <c r="G249" s="52">
        <v>0</v>
      </c>
      <c r="H249" s="52">
        <v>0</v>
      </c>
      <c r="I249" s="52">
        <v>93700</v>
      </c>
    </row>
    <row r="250" spans="1:9" ht="11.25">
      <c r="A250" s="55" t="s">
        <v>349</v>
      </c>
      <c r="B250" s="56"/>
      <c r="C250" s="57"/>
      <c r="D250" s="58">
        <v>93700</v>
      </c>
      <c r="E250" s="58">
        <v>0</v>
      </c>
      <c r="F250" s="58">
        <v>0</v>
      </c>
      <c r="G250" s="58">
        <v>0</v>
      </c>
      <c r="H250" s="58">
        <v>0</v>
      </c>
      <c r="I250" s="58">
        <v>93700</v>
      </c>
    </row>
    <row r="251" spans="1:9" ht="78.75">
      <c r="A251" s="53" t="s">
        <v>189</v>
      </c>
      <c r="B251" s="53" t="s">
        <v>350</v>
      </c>
      <c r="C251" s="47" t="s">
        <v>232</v>
      </c>
      <c r="D251" s="54">
        <v>209985</v>
      </c>
      <c r="E251" s="54"/>
      <c r="F251" s="54"/>
      <c r="G251" s="54"/>
      <c r="H251" s="54"/>
      <c r="I251" s="54">
        <v>209985</v>
      </c>
    </row>
    <row r="252" spans="1:9" ht="11.25">
      <c r="A252" s="59"/>
      <c r="B252" s="50" t="s">
        <v>351</v>
      </c>
      <c r="C252" s="51"/>
      <c r="D252" s="52">
        <v>209985</v>
      </c>
      <c r="E252" s="52">
        <v>0</v>
      </c>
      <c r="F252" s="52">
        <v>0</v>
      </c>
      <c r="G252" s="52">
        <v>0</v>
      </c>
      <c r="H252" s="52">
        <v>0</v>
      </c>
      <c r="I252" s="52">
        <v>209985</v>
      </c>
    </row>
    <row r="253" spans="1:9" ht="33.75">
      <c r="A253" s="59"/>
      <c r="B253" s="53" t="s">
        <v>352</v>
      </c>
      <c r="C253" s="47" t="s">
        <v>230</v>
      </c>
      <c r="D253" s="54">
        <v>20000</v>
      </c>
      <c r="E253" s="54"/>
      <c r="F253" s="54"/>
      <c r="G253" s="54"/>
      <c r="H253" s="54"/>
      <c r="I253" s="54">
        <v>20000</v>
      </c>
    </row>
    <row r="254" spans="1:9" ht="11.25">
      <c r="A254" s="59"/>
      <c r="B254" s="50" t="s">
        <v>353</v>
      </c>
      <c r="C254" s="51"/>
      <c r="D254" s="52">
        <v>20000</v>
      </c>
      <c r="E254" s="52">
        <v>0</v>
      </c>
      <c r="F254" s="52">
        <v>0</v>
      </c>
      <c r="G254" s="52">
        <v>0</v>
      </c>
      <c r="H254" s="52">
        <v>0</v>
      </c>
      <c r="I254" s="52">
        <v>20000</v>
      </c>
    </row>
    <row r="255" spans="1:9" ht="45">
      <c r="A255" s="59"/>
      <c r="B255" s="428" t="s">
        <v>354</v>
      </c>
      <c r="C255" s="47" t="s">
        <v>212</v>
      </c>
      <c r="D255" s="54">
        <v>2718950</v>
      </c>
      <c r="E255" s="54"/>
      <c r="F255" s="54"/>
      <c r="G255" s="54"/>
      <c r="H255" s="54"/>
      <c r="I255" s="54">
        <v>2718950</v>
      </c>
    </row>
    <row r="256" spans="1:9" ht="11.25">
      <c r="A256" s="59"/>
      <c r="B256" s="430"/>
      <c r="C256" s="47" t="s">
        <v>230</v>
      </c>
      <c r="D256" s="54">
        <v>215000</v>
      </c>
      <c r="E256" s="54"/>
      <c r="F256" s="54"/>
      <c r="G256" s="54"/>
      <c r="H256" s="54"/>
      <c r="I256" s="54">
        <v>215000</v>
      </c>
    </row>
    <row r="257" spans="1:9" ht="11.25">
      <c r="A257" s="59"/>
      <c r="B257" s="50" t="s">
        <v>355</v>
      </c>
      <c r="C257" s="51"/>
      <c r="D257" s="52">
        <v>2933950</v>
      </c>
      <c r="E257" s="52">
        <v>0</v>
      </c>
      <c r="F257" s="52">
        <v>0</v>
      </c>
      <c r="G257" s="52">
        <v>0</v>
      </c>
      <c r="H257" s="52">
        <v>0</v>
      </c>
      <c r="I257" s="52">
        <v>2933950</v>
      </c>
    </row>
    <row r="258" spans="1:9" ht="33.75">
      <c r="A258" s="59"/>
      <c r="B258" s="61" t="s">
        <v>356</v>
      </c>
      <c r="C258" s="47" t="s">
        <v>230</v>
      </c>
      <c r="D258" s="54">
        <v>280000</v>
      </c>
      <c r="E258" s="54"/>
      <c r="F258" s="54"/>
      <c r="G258" s="54"/>
      <c r="H258" s="54"/>
      <c r="I258" s="54">
        <v>280000</v>
      </c>
    </row>
    <row r="259" spans="1:9" ht="11.25">
      <c r="A259" s="59"/>
      <c r="B259" s="50" t="s">
        <v>357</v>
      </c>
      <c r="C259" s="51"/>
      <c r="D259" s="52">
        <v>280000</v>
      </c>
      <c r="E259" s="52">
        <v>0</v>
      </c>
      <c r="F259" s="52">
        <v>0</v>
      </c>
      <c r="G259" s="52">
        <v>0</v>
      </c>
      <c r="H259" s="52">
        <v>0</v>
      </c>
      <c r="I259" s="52">
        <v>280000</v>
      </c>
    </row>
    <row r="260" spans="1:9" ht="22.5">
      <c r="A260" s="59"/>
      <c r="B260" s="428" t="s">
        <v>358</v>
      </c>
      <c r="C260" s="47" t="s">
        <v>206</v>
      </c>
      <c r="D260" s="54">
        <v>331794</v>
      </c>
      <c r="E260" s="54"/>
      <c r="F260" s="54"/>
      <c r="G260" s="54"/>
      <c r="H260" s="54"/>
      <c r="I260" s="54">
        <v>331794</v>
      </c>
    </row>
    <row r="261" spans="1:9" ht="45">
      <c r="A261" s="59"/>
      <c r="B261" s="415"/>
      <c r="C261" s="47" t="s">
        <v>212</v>
      </c>
      <c r="D261" s="54">
        <v>927296</v>
      </c>
      <c r="E261" s="54"/>
      <c r="F261" s="54"/>
      <c r="G261" s="54"/>
      <c r="H261" s="54"/>
      <c r="I261" s="54">
        <v>927296</v>
      </c>
    </row>
    <row r="262" spans="1:9" ht="11.25">
      <c r="A262" s="59"/>
      <c r="B262" s="59"/>
      <c r="C262" s="47" t="s">
        <v>230</v>
      </c>
      <c r="D262" s="54">
        <v>3860910</v>
      </c>
      <c r="E262" s="54"/>
      <c r="F262" s="54"/>
      <c r="G262" s="54"/>
      <c r="H262" s="54"/>
      <c r="I262" s="54">
        <v>3860910</v>
      </c>
    </row>
    <row r="263" spans="1:9" ht="11.25">
      <c r="A263" s="59"/>
      <c r="B263" s="50" t="s">
        <v>359</v>
      </c>
      <c r="C263" s="51"/>
      <c r="D263" s="52">
        <v>5120000</v>
      </c>
      <c r="E263" s="52">
        <v>0</v>
      </c>
      <c r="F263" s="52">
        <v>0</v>
      </c>
      <c r="G263" s="52">
        <v>0</v>
      </c>
      <c r="H263" s="52">
        <v>0</v>
      </c>
      <c r="I263" s="52">
        <v>5120000</v>
      </c>
    </row>
    <row r="264" spans="1:9" ht="90.75" customHeight="1">
      <c r="A264" s="59"/>
      <c r="B264" s="53" t="s">
        <v>360</v>
      </c>
      <c r="C264" s="47" t="s">
        <v>206</v>
      </c>
      <c r="D264" s="54"/>
      <c r="E264" s="54"/>
      <c r="F264" s="54"/>
      <c r="G264" s="54"/>
      <c r="H264" s="54">
        <v>4036690</v>
      </c>
      <c r="I264" s="54">
        <v>4036690</v>
      </c>
    </row>
    <row r="265" spans="1:9" ht="11.25">
      <c r="A265" s="59"/>
      <c r="B265" s="50" t="s">
        <v>361</v>
      </c>
      <c r="C265" s="51"/>
      <c r="D265" s="52">
        <v>0</v>
      </c>
      <c r="E265" s="52">
        <v>0</v>
      </c>
      <c r="F265" s="52">
        <v>0</v>
      </c>
      <c r="G265" s="52">
        <v>0</v>
      </c>
      <c r="H265" s="52">
        <v>4036690</v>
      </c>
      <c r="I265" s="52">
        <v>4036690</v>
      </c>
    </row>
    <row r="266" spans="1:9" ht="45">
      <c r="A266" s="59"/>
      <c r="B266" s="53" t="s">
        <v>362</v>
      </c>
      <c r="C266" s="47" t="s">
        <v>212</v>
      </c>
      <c r="D266" s="54">
        <v>700</v>
      </c>
      <c r="E266" s="54"/>
      <c r="F266" s="54"/>
      <c r="G266" s="54"/>
      <c r="H266" s="54"/>
      <c r="I266" s="54">
        <v>700</v>
      </c>
    </row>
    <row r="267" spans="1:9" ht="11.25">
      <c r="A267" s="59"/>
      <c r="B267" s="50" t="s">
        <v>363</v>
      </c>
      <c r="C267" s="51"/>
      <c r="D267" s="52">
        <v>700</v>
      </c>
      <c r="E267" s="52">
        <v>0</v>
      </c>
      <c r="F267" s="52">
        <v>0</v>
      </c>
      <c r="G267" s="52">
        <v>0</v>
      </c>
      <c r="H267" s="52">
        <v>0</v>
      </c>
      <c r="I267" s="52">
        <v>700</v>
      </c>
    </row>
    <row r="268" spans="1:9" ht="22.5">
      <c r="A268" s="59"/>
      <c r="B268" s="428" t="s">
        <v>364</v>
      </c>
      <c r="C268" s="47" t="s">
        <v>206</v>
      </c>
      <c r="D268" s="54"/>
      <c r="E268" s="54"/>
      <c r="F268" s="54"/>
      <c r="G268" s="54">
        <v>3530</v>
      </c>
      <c r="H268" s="54"/>
      <c r="I268" s="54">
        <v>3530</v>
      </c>
    </row>
    <row r="269" spans="1:9" ht="22.5">
      <c r="A269" s="59"/>
      <c r="B269" s="429"/>
      <c r="C269" s="47" t="s">
        <v>207</v>
      </c>
      <c r="D269" s="54">
        <v>81100</v>
      </c>
      <c r="E269" s="54"/>
      <c r="F269" s="54"/>
      <c r="G269" s="54"/>
      <c r="H269" s="54"/>
      <c r="I269" s="54">
        <v>81100</v>
      </c>
    </row>
    <row r="270" spans="1:9" ht="45">
      <c r="A270" s="59"/>
      <c r="B270" s="415"/>
      <c r="C270" s="47" t="s">
        <v>212</v>
      </c>
      <c r="D270" s="54">
        <v>9200</v>
      </c>
      <c r="E270" s="54"/>
      <c r="F270" s="54">
        <v>8000</v>
      </c>
      <c r="G270" s="54">
        <v>20750</v>
      </c>
      <c r="H270" s="54"/>
      <c r="I270" s="54">
        <v>37950</v>
      </c>
    </row>
    <row r="271" spans="1:9" ht="11.25">
      <c r="A271" s="59"/>
      <c r="B271" s="59"/>
      <c r="C271" s="47" t="s">
        <v>230</v>
      </c>
      <c r="D271" s="54">
        <v>297520</v>
      </c>
      <c r="E271" s="54"/>
      <c r="F271" s="54"/>
      <c r="G271" s="54"/>
      <c r="H271" s="54"/>
      <c r="I271" s="54">
        <v>297520</v>
      </c>
    </row>
    <row r="272" spans="1:9" ht="11.25">
      <c r="A272" s="59"/>
      <c r="B272" s="50" t="s">
        <v>365</v>
      </c>
      <c r="C272" s="51"/>
      <c r="D272" s="52">
        <v>387820</v>
      </c>
      <c r="E272" s="52">
        <v>0</v>
      </c>
      <c r="F272" s="52">
        <v>8000</v>
      </c>
      <c r="G272" s="52">
        <v>24280</v>
      </c>
      <c r="H272" s="52">
        <v>0</v>
      </c>
      <c r="I272" s="52">
        <v>420100</v>
      </c>
    </row>
    <row r="273" spans="1:9" ht="11.25">
      <c r="A273" s="55" t="s">
        <v>191</v>
      </c>
      <c r="B273" s="56"/>
      <c r="C273" s="57"/>
      <c r="D273" s="58">
        <v>8952455</v>
      </c>
      <c r="E273" s="58">
        <v>0</v>
      </c>
      <c r="F273" s="58">
        <v>8000</v>
      </c>
      <c r="G273" s="58">
        <v>24280</v>
      </c>
      <c r="H273" s="58">
        <v>4036690</v>
      </c>
      <c r="I273" s="58">
        <v>13021425</v>
      </c>
    </row>
    <row r="274" spans="1:9" ht="22.5">
      <c r="A274" s="425" t="s">
        <v>192</v>
      </c>
      <c r="B274" s="428" t="s">
        <v>366</v>
      </c>
      <c r="C274" s="47" t="s">
        <v>206</v>
      </c>
      <c r="D274" s="54">
        <v>3410035</v>
      </c>
      <c r="E274" s="54"/>
      <c r="F274" s="54"/>
      <c r="G274" s="54"/>
      <c r="H274" s="54"/>
      <c r="I274" s="54">
        <v>3410035</v>
      </c>
    </row>
    <row r="275" spans="1:9" ht="22.5">
      <c r="A275" s="427"/>
      <c r="B275" s="429"/>
      <c r="C275" s="47" t="s">
        <v>207</v>
      </c>
      <c r="D275" s="54">
        <v>860168</v>
      </c>
      <c r="E275" s="54">
        <v>50000</v>
      </c>
      <c r="F275" s="54"/>
      <c r="G275" s="54"/>
      <c r="H275" s="54"/>
      <c r="I275" s="54">
        <v>910168</v>
      </c>
    </row>
    <row r="276" spans="1:9" ht="45">
      <c r="A276" s="59"/>
      <c r="B276" s="415"/>
      <c r="C276" s="47" t="s">
        <v>212</v>
      </c>
      <c r="D276" s="54">
        <v>1560197</v>
      </c>
      <c r="E276" s="54"/>
      <c r="F276" s="54">
        <v>4000</v>
      </c>
      <c r="G276" s="54"/>
      <c r="H276" s="54"/>
      <c r="I276" s="54">
        <v>1564197</v>
      </c>
    </row>
    <row r="277" spans="1:9" ht="11.25">
      <c r="A277" s="59"/>
      <c r="B277" s="59"/>
      <c r="C277" s="47" t="s">
        <v>230</v>
      </c>
      <c r="D277" s="54">
        <v>1549072</v>
      </c>
      <c r="E277" s="54">
        <v>400000</v>
      </c>
      <c r="F277" s="54"/>
      <c r="G277" s="54"/>
      <c r="H277" s="54"/>
      <c r="I277" s="54">
        <v>1949072</v>
      </c>
    </row>
    <row r="278" spans="1:9" ht="11.25">
      <c r="A278" s="59"/>
      <c r="B278" s="50" t="s">
        <v>367</v>
      </c>
      <c r="C278" s="51"/>
      <c r="D278" s="52">
        <v>7379472</v>
      </c>
      <c r="E278" s="52">
        <v>450000</v>
      </c>
      <c r="F278" s="52">
        <v>4000</v>
      </c>
      <c r="G278" s="52">
        <v>0</v>
      </c>
      <c r="H278" s="52">
        <v>0</v>
      </c>
      <c r="I278" s="52">
        <v>7833472</v>
      </c>
    </row>
    <row r="279" spans="1:9" ht="22.5">
      <c r="A279" s="59"/>
      <c r="B279" s="428" t="s">
        <v>368</v>
      </c>
      <c r="C279" s="47" t="s">
        <v>206</v>
      </c>
      <c r="D279" s="54">
        <v>2000615</v>
      </c>
      <c r="E279" s="54"/>
      <c r="F279" s="54"/>
      <c r="G279" s="54"/>
      <c r="H279" s="54"/>
      <c r="I279" s="54">
        <v>2000615</v>
      </c>
    </row>
    <row r="280" spans="1:9" ht="22.5">
      <c r="A280" s="59"/>
      <c r="B280" s="415"/>
      <c r="C280" s="47" t="s">
        <v>207</v>
      </c>
      <c r="D280" s="54">
        <v>8000</v>
      </c>
      <c r="E280" s="54"/>
      <c r="F280" s="54"/>
      <c r="G280" s="54"/>
      <c r="H280" s="54"/>
      <c r="I280" s="54">
        <v>8000</v>
      </c>
    </row>
    <row r="281" spans="1:9" ht="45">
      <c r="A281" s="59"/>
      <c r="B281" s="59"/>
      <c r="C281" s="47" t="s">
        <v>212</v>
      </c>
      <c r="D281" s="54">
        <v>2361735</v>
      </c>
      <c r="E281" s="54"/>
      <c r="F281" s="54">
        <v>8000</v>
      </c>
      <c r="G281" s="54"/>
      <c r="H281" s="54"/>
      <c r="I281" s="54">
        <v>2369735</v>
      </c>
    </row>
    <row r="282" spans="1:9" ht="11.25">
      <c r="A282" s="59"/>
      <c r="B282" s="50" t="s">
        <v>369</v>
      </c>
      <c r="C282" s="51"/>
      <c r="D282" s="52">
        <v>4370350</v>
      </c>
      <c r="E282" s="52">
        <v>0</v>
      </c>
      <c r="F282" s="52">
        <v>8000</v>
      </c>
      <c r="G282" s="52">
        <v>0</v>
      </c>
      <c r="H282" s="52">
        <v>0</v>
      </c>
      <c r="I282" s="52">
        <v>4378350</v>
      </c>
    </row>
    <row r="283" spans="1:9" ht="22.5">
      <c r="A283" s="59"/>
      <c r="B283" s="428" t="s">
        <v>370</v>
      </c>
      <c r="C283" s="47" t="s">
        <v>206</v>
      </c>
      <c r="D283" s="54">
        <v>3069924</v>
      </c>
      <c r="E283" s="54"/>
      <c r="F283" s="54"/>
      <c r="G283" s="54">
        <v>1232685</v>
      </c>
      <c r="H283" s="54"/>
      <c r="I283" s="54">
        <v>4302609</v>
      </c>
    </row>
    <row r="284" spans="1:9" ht="22.5">
      <c r="A284" s="59"/>
      <c r="B284" s="429"/>
      <c r="C284" s="47" t="s">
        <v>207</v>
      </c>
      <c r="D284" s="54">
        <v>20000</v>
      </c>
      <c r="E284" s="54"/>
      <c r="F284" s="54"/>
      <c r="G284" s="54">
        <v>5150</v>
      </c>
      <c r="H284" s="54"/>
      <c r="I284" s="54">
        <v>25150</v>
      </c>
    </row>
    <row r="285" spans="1:9" ht="45">
      <c r="A285" s="59"/>
      <c r="B285" s="415"/>
      <c r="C285" s="47" t="s">
        <v>212</v>
      </c>
      <c r="D285" s="54">
        <v>1847968</v>
      </c>
      <c r="E285" s="54"/>
      <c r="F285" s="54">
        <v>5000</v>
      </c>
      <c r="G285" s="54">
        <v>502045</v>
      </c>
      <c r="H285" s="54"/>
      <c r="I285" s="54">
        <v>2355013</v>
      </c>
    </row>
    <row r="286" spans="1:9" ht="11.25">
      <c r="A286" s="59"/>
      <c r="B286" s="59"/>
      <c r="C286" s="47" t="s">
        <v>230</v>
      </c>
      <c r="D286" s="54">
        <v>1145068</v>
      </c>
      <c r="E286" s="54"/>
      <c r="F286" s="54"/>
      <c r="G286" s="54"/>
      <c r="H286" s="54"/>
      <c r="I286" s="54">
        <v>1145068</v>
      </c>
    </row>
    <row r="287" spans="1:9" ht="78.75">
      <c r="A287" s="59"/>
      <c r="B287" s="59"/>
      <c r="C287" s="47" t="s">
        <v>247</v>
      </c>
      <c r="D287" s="54">
        <v>56330</v>
      </c>
      <c r="E287" s="54"/>
      <c r="F287" s="54"/>
      <c r="G287" s="54"/>
      <c r="H287" s="54"/>
      <c r="I287" s="54">
        <v>56330</v>
      </c>
    </row>
    <row r="288" spans="1:9" ht="11.25">
      <c r="A288" s="59"/>
      <c r="B288" s="50" t="s">
        <v>371</v>
      </c>
      <c r="C288" s="51"/>
      <c r="D288" s="52">
        <v>6139290</v>
      </c>
      <c r="E288" s="52">
        <v>0</v>
      </c>
      <c r="F288" s="52">
        <v>5000</v>
      </c>
      <c r="G288" s="52">
        <v>1739880</v>
      </c>
      <c r="H288" s="52">
        <v>0</v>
      </c>
      <c r="I288" s="52">
        <v>7884170</v>
      </c>
    </row>
    <row r="289" spans="1:9" ht="22.5">
      <c r="A289" s="59"/>
      <c r="B289" s="428" t="s">
        <v>372</v>
      </c>
      <c r="C289" s="47" t="s">
        <v>206</v>
      </c>
      <c r="D289" s="54">
        <v>514035</v>
      </c>
      <c r="E289" s="54"/>
      <c r="F289" s="54"/>
      <c r="G289" s="54"/>
      <c r="H289" s="54"/>
      <c r="I289" s="54">
        <v>514035</v>
      </c>
    </row>
    <row r="290" spans="1:9" ht="22.5">
      <c r="A290" s="59"/>
      <c r="B290" s="429"/>
      <c r="C290" s="47" t="s">
        <v>207</v>
      </c>
      <c r="D290" s="54">
        <v>3100329</v>
      </c>
      <c r="E290" s="54">
        <v>350000</v>
      </c>
      <c r="F290" s="54"/>
      <c r="G290" s="54"/>
      <c r="H290" s="54"/>
      <c r="I290" s="54">
        <v>3450329</v>
      </c>
    </row>
    <row r="291" spans="1:9" ht="11.25">
      <c r="A291" s="59"/>
      <c r="B291" s="430"/>
      <c r="C291" s="47" t="s">
        <v>230</v>
      </c>
      <c r="D291" s="54"/>
      <c r="E291" s="54">
        <v>800000</v>
      </c>
      <c r="F291" s="54"/>
      <c r="G291" s="54"/>
      <c r="H291" s="54"/>
      <c r="I291" s="54">
        <v>800000</v>
      </c>
    </row>
    <row r="292" spans="1:9" ht="11.25">
      <c r="A292" s="59"/>
      <c r="B292" s="50" t="s">
        <v>373</v>
      </c>
      <c r="C292" s="51"/>
      <c r="D292" s="52">
        <v>3614364</v>
      </c>
      <c r="E292" s="52">
        <v>1150000</v>
      </c>
      <c r="F292" s="52">
        <v>0</v>
      </c>
      <c r="G292" s="52">
        <v>0</v>
      </c>
      <c r="H292" s="52">
        <v>0</v>
      </c>
      <c r="I292" s="52">
        <v>4764364</v>
      </c>
    </row>
    <row r="293" spans="1:9" ht="22.5">
      <c r="A293" s="59"/>
      <c r="B293" s="428" t="s">
        <v>374</v>
      </c>
      <c r="C293" s="47" t="s">
        <v>206</v>
      </c>
      <c r="D293" s="54"/>
      <c r="E293" s="54"/>
      <c r="F293" s="54"/>
      <c r="G293" s="54"/>
      <c r="H293" s="54">
        <v>260558</v>
      </c>
      <c r="I293" s="54">
        <v>260558</v>
      </c>
    </row>
    <row r="294" spans="1:9" ht="45">
      <c r="A294" s="59"/>
      <c r="B294" s="430"/>
      <c r="C294" s="47" t="s">
        <v>212</v>
      </c>
      <c r="D294" s="54"/>
      <c r="E294" s="54"/>
      <c r="F294" s="54"/>
      <c r="G294" s="54"/>
      <c r="H294" s="54">
        <v>136942</v>
      </c>
      <c r="I294" s="54">
        <v>136942</v>
      </c>
    </row>
    <row r="295" spans="1:9" ht="11.25">
      <c r="A295" s="59"/>
      <c r="B295" s="50" t="s">
        <v>375</v>
      </c>
      <c r="C295" s="51"/>
      <c r="D295" s="52">
        <v>0</v>
      </c>
      <c r="E295" s="52">
        <v>0</v>
      </c>
      <c r="F295" s="52">
        <v>0</v>
      </c>
      <c r="G295" s="52">
        <v>0</v>
      </c>
      <c r="H295" s="52">
        <v>397500</v>
      </c>
      <c r="I295" s="52">
        <v>397500</v>
      </c>
    </row>
    <row r="296" spans="1:9" ht="22.5">
      <c r="A296" s="59"/>
      <c r="B296" s="428" t="s">
        <v>376</v>
      </c>
      <c r="C296" s="47" t="s">
        <v>206</v>
      </c>
      <c r="D296" s="54"/>
      <c r="E296" s="54"/>
      <c r="F296" s="54"/>
      <c r="G296" s="54">
        <v>973072</v>
      </c>
      <c r="H296" s="54"/>
      <c r="I296" s="54">
        <v>973072</v>
      </c>
    </row>
    <row r="297" spans="1:9" ht="22.5">
      <c r="A297" s="59"/>
      <c r="B297" s="429"/>
      <c r="C297" s="47" t="s">
        <v>207</v>
      </c>
      <c r="D297" s="54"/>
      <c r="E297" s="54"/>
      <c r="F297" s="54"/>
      <c r="G297" s="54">
        <v>37787400</v>
      </c>
      <c r="H297" s="54"/>
      <c r="I297" s="54">
        <v>37787400</v>
      </c>
    </row>
    <row r="298" spans="1:9" ht="45">
      <c r="A298" s="59"/>
      <c r="B298" s="430"/>
      <c r="C298" s="47" t="s">
        <v>212</v>
      </c>
      <c r="D298" s="54"/>
      <c r="E298" s="54"/>
      <c r="F298" s="54"/>
      <c r="G298" s="54">
        <v>239528</v>
      </c>
      <c r="H298" s="54"/>
      <c r="I298" s="54">
        <v>239528</v>
      </c>
    </row>
    <row r="299" spans="1:9" ht="11.25">
      <c r="A299" s="59"/>
      <c r="B299" s="50" t="s">
        <v>377</v>
      </c>
      <c r="C299" s="51"/>
      <c r="D299" s="52">
        <v>0</v>
      </c>
      <c r="E299" s="52">
        <v>0</v>
      </c>
      <c r="F299" s="52">
        <v>0</v>
      </c>
      <c r="G299" s="52">
        <v>39000000</v>
      </c>
      <c r="H299" s="52">
        <v>0</v>
      </c>
      <c r="I299" s="52">
        <v>39000000</v>
      </c>
    </row>
    <row r="300" spans="1:9" ht="201.75" customHeight="1">
      <c r="A300" s="60"/>
      <c r="B300" s="61" t="s">
        <v>378</v>
      </c>
      <c r="C300" s="62" t="s">
        <v>206</v>
      </c>
      <c r="D300" s="63">
        <v>606700</v>
      </c>
      <c r="E300" s="63"/>
      <c r="F300" s="63"/>
      <c r="G300" s="63">
        <v>86000</v>
      </c>
      <c r="H300" s="63"/>
      <c r="I300" s="63">
        <v>692700</v>
      </c>
    </row>
    <row r="301" spans="1:9" ht="11.25">
      <c r="A301" s="59"/>
      <c r="B301" s="50" t="s">
        <v>379</v>
      </c>
      <c r="C301" s="51"/>
      <c r="D301" s="52">
        <v>606700</v>
      </c>
      <c r="E301" s="52">
        <v>0</v>
      </c>
      <c r="F301" s="52">
        <v>0</v>
      </c>
      <c r="G301" s="52">
        <v>86000</v>
      </c>
      <c r="H301" s="52">
        <v>0</v>
      </c>
      <c r="I301" s="52">
        <v>692700</v>
      </c>
    </row>
    <row r="302" spans="1:9" ht="60" customHeight="1">
      <c r="A302" s="59"/>
      <c r="B302" s="428" t="s">
        <v>380</v>
      </c>
      <c r="C302" s="47" t="s">
        <v>207</v>
      </c>
      <c r="D302" s="54">
        <v>3445102</v>
      </c>
      <c r="E302" s="54"/>
      <c r="F302" s="54">
        <v>20963</v>
      </c>
      <c r="G302" s="54"/>
      <c r="H302" s="54"/>
      <c r="I302" s="54">
        <v>3466065</v>
      </c>
    </row>
    <row r="303" spans="1:9" ht="11.25">
      <c r="A303" s="59"/>
      <c r="B303" s="430"/>
      <c r="C303" s="47" t="s">
        <v>230</v>
      </c>
      <c r="D303" s="54">
        <v>1221139</v>
      </c>
      <c r="E303" s="54"/>
      <c r="F303" s="54"/>
      <c r="G303" s="54"/>
      <c r="H303" s="54"/>
      <c r="I303" s="54">
        <v>1221139</v>
      </c>
    </row>
    <row r="304" spans="1:9" ht="11.25">
      <c r="A304" s="59"/>
      <c r="B304" s="50" t="s">
        <v>381</v>
      </c>
      <c r="C304" s="51"/>
      <c r="D304" s="52">
        <v>4666241</v>
      </c>
      <c r="E304" s="52">
        <v>0</v>
      </c>
      <c r="F304" s="52">
        <v>20963</v>
      </c>
      <c r="G304" s="52">
        <v>0</v>
      </c>
      <c r="H304" s="52">
        <v>0</v>
      </c>
      <c r="I304" s="52">
        <v>4687204</v>
      </c>
    </row>
    <row r="305" spans="1:9" ht="22.5">
      <c r="A305" s="59"/>
      <c r="B305" s="53" t="s">
        <v>382</v>
      </c>
      <c r="C305" s="47" t="s">
        <v>207</v>
      </c>
      <c r="D305" s="54">
        <v>6200000</v>
      </c>
      <c r="E305" s="54"/>
      <c r="F305" s="54"/>
      <c r="G305" s="54"/>
      <c r="H305" s="54"/>
      <c r="I305" s="54">
        <v>6200000</v>
      </c>
    </row>
    <row r="306" spans="1:9" ht="11.25">
      <c r="A306" s="59"/>
      <c r="B306" s="50" t="s">
        <v>383</v>
      </c>
      <c r="C306" s="51"/>
      <c r="D306" s="52">
        <v>6200000</v>
      </c>
      <c r="E306" s="52">
        <v>0</v>
      </c>
      <c r="F306" s="52">
        <v>0</v>
      </c>
      <c r="G306" s="52">
        <v>0</v>
      </c>
      <c r="H306" s="52">
        <v>0</v>
      </c>
      <c r="I306" s="52">
        <v>6200000</v>
      </c>
    </row>
    <row r="307" spans="1:9" ht="22.5">
      <c r="A307" s="59"/>
      <c r="B307" s="53" t="s">
        <v>384</v>
      </c>
      <c r="C307" s="47" t="s">
        <v>207</v>
      </c>
      <c r="D307" s="54">
        <v>4853400</v>
      </c>
      <c r="E307" s="54"/>
      <c r="F307" s="54"/>
      <c r="G307" s="54"/>
      <c r="H307" s="54"/>
      <c r="I307" s="54">
        <v>4853400</v>
      </c>
    </row>
    <row r="308" spans="1:9" ht="11.25">
      <c r="A308" s="59"/>
      <c r="B308" s="50" t="s">
        <v>385</v>
      </c>
      <c r="C308" s="51"/>
      <c r="D308" s="52">
        <v>4853400</v>
      </c>
      <c r="E308" s="52">
        <v>0</v>
      </c>
      <c r="F308" s="52">
        <v>0</v>
      </c>
      <c r="G308" s="52">
        <v>0</v>
      </c>
      <c r="H308" s="52">
        <v>0</v>
      </c>
      <c r="I308" s="52">
        <v>4853400</v>
      </c>
    </row>
    <row r="309" spans="1:9" ht="22.5">
      <c r="A309" s="59"/>
      <c r="B309" s="428" t="s">
        <v>386</v>
      </c>
      <c r="C309" s="47" t="s">
        <v>206</v>
      </c>
      <c r="D309" s="54">
        <v>8884981</v>
      </c>
      <c r="E309" s="54"/>
      <c r="F309" s="54"/>
      <c r="G309" s="54"/>
      <c r="H309" s="54"/>
      <c r="I309" s="54">
        <v>8884981</v>
      </c>
    </row>
    <row r="310" spans="1:9" ht="22.5">
      <c r="A310" s="59"/>
      <c r="B310" s="429"/>
      <c r="C310" s="47" t="s">
        <v>207</v>
      </c>
      <c r="D310" s="54">
        <v>24460</v>
      </c>
      <c r="E310" s="54"/>
      <c r="F310" s="54"/>
      <c r="G310" s="54">
        <v>126520</v>
      </c>
      <c r="H310" s="54"/>
      <c r="I310" s="54">
        <v>150980</v>
      </c>
    </row>
    <row r="311" spans="1:9" ht="45">
      <c r="A311" s="59"/>
      <c r="B311" s="415"/>
      <c r="C311" s="47" t="s">
        <v>212</v>
      </c>
      <c r="D311" s="54">
        <v>1612282</v>
      </c>
      <c r="E311" s="54"/>
      <c r="F311" s="54"/>
      <c r="G311" s="54"/>
      <c r="H311" s="54"/>
      <c r="I311" s="54">
        <v>1612282</v>
      </c>
    </row>
    <row r="312" spans="1:9" ht="11.25">
      <c r="A312" s="59"/>
      <c r="B312" s="50" t="s">
        <v>387</v>
      </c>
      <c r="C312" s="51"/>
      <c r="D312" s="52">
        <v>10521723</v>
      </c>
      <c r="E312" s="52">
        <v>0</v>
      </c>
      <c r="F312" s="52">
        <v>0</v>
      </c>
      <c r="G312" s="52">
        <v>126520</v>
      </c>
      <c r="H312" s="52">
        <v>0</v>
      </c>
      <c r="I312" s="52">
        <v>10648243</v>
      </c>
    </row>
    <row r="313" spans="1:9" ht="45">
      <c r="A313" s="59"/>
      <c r="B313" s="428" t="s">
        <v>388</v>
      </c>
      <c r="C313" s="47" t="s">
        <v>212</v>
      </c>
      <c r="D313" s="54">
        <v>60000</v>
      </c>
      <c r="E313" s="54"/>
      <c r="F313" s="54"/>
      <c r="G313" s="54"/>
      <c r="H313" s="54"/>
      <c r="I313" s="54">
        <v>60000</v>
      </c>
    </row>
    <row r="314" spans="1:9" ht="11.25">
      <c r="A314" s="59"/>
      <c r="B314" s="430"/>
      <c r="C314" s="47" t="s">
        <v>230</v>
      </c>
      <c r="D314" s="54">
        <v>432600</v>
      </c>
      <c r="E314" s="54"/>
      <c r="F314" s="54"/>
      <c r="G314" s="54"/>
      <c r="H314" s="54"/>
      <c r="I314" s="54">
        <v>432600</v>
      </c>
    </row>
    <row r="315" spans="1:9" ht="11.25">
      <c r="A315" s="59"/>
      <c r="B315" s="50" t="s">
        <v>389</v>
      </c>
      <c r="C315" s="51"/>
      <c r="D315" s="52">
        <v>492600</v>
      </c>
      <c r="E315" s="52">
        <v>0</v>
      </c>
      <c r="F315" s="52">
        <v>0</v>
      </c>
      <c r="G315" s="52">
        <v>0</v>
      </c>
      <c r="H315" s="52">
        <v>0</v>
      </c>
      <c r="I315" s="52">
        <v>492600</v>
      </c>
    </row>
    <row r="316" spans="1:9" ht="22.5">
      <c r="A316" s="59"/>
      <c r="B316" s="428" t="s">
        <v>390</v>
      </c>
      <c r="C316" s="47" t="s">
        <v>206</v>
      </c>
      <c r="D316" s="54">
        <v>324623</v>
      </c>
      <c r="E316" s="54"/>
      <c r="F316" s="54"/>
      <c r="G316" s="54"/>
      <c r="H316" s="54"/>
      <c r="I316" s="54">
        <v>324623</v>
      </c>
    </row>
    <row r="317" spans="1:9" ht="45">
      <c r="A317" s="59"/>
      <c r="B317" s="430"/>
      <c r="C317" s="47" t="s">
        <v>212</v>
      </c>
      <c r="D317" s="54">
        <v>111177</v>
      </c>
      <c r="E317" s="54"/>
      <c r="F317" s="54"/>
      <c r="G317" s="54"/>
      <c r="H317" s="54"/>
      <c r="I317" s="54">
        <v>111177</v>
      </c>
    </row>
    <row r="318" spans="1:9" ht="11.25">
      <c r="A318" s="59"/>
      <c r="B318" s="50" t="s">
        <v>391</v>
      </c>
      <c r="C318" s="51"/>
      <c r="D318" s="52">
        <v>435800</v>
      </c>
      <c r="E318" s="52">
        <v>0</v>
      </c>
      <c r="F318" s="52">
        <v>0</v>
      </c>
      <c r="G318" s="52">
        <v>0</v>
      </c>
      <c r="H318" s="52">
        <v>0</v>
      </c>
      <c r="I318" s="52">
        <v>435800</v>
      </c>
    </row>
    <row r="319" spans="1:9" ht="22.5">
      <c r="A319" s="59"/>
      <c r="B319" s="428" t="s">
        <v>392</v>
      </c>
      <c r="C319" s="47" t="s">
        <v>206</v>
      </c>
      <c r="D319" s="54">
        <v>173701</v>
      </c>
      <c r="E319" s="54"/>
      <c r="F319" s="54"/>
      <c r="G319" s="54"/>
      <c r="H319" s="54"/>
      <c r="I319" s="54">
        <v>173701</v>
      </c>
    </row>
    <row r="320" spans="1:9" ht="22.5">
      <c r="A320" s="59"/>
      <c r="B320" s="415"/>
      <c r="C320" s="47" t="s">
        <v>207</v>
      </c>
      <c r="D320" s="54">
        <v>2300</v>
      </c>
      <c r="E320" s="54"/>
      <c r="F320" s="54"/>
      <c r="G320" s="54"/>
      <c r="H320" s="54"/>
      <c r="I320" s="54">
        <v>2300</v>
      </c>
    </row>
    <row r="321" spans="1:9" ht="45">
      <c r="A321" s="59"/>
      <c r="B321" s="59"/>
      <c r="C321" s="47" t="s">
        <v>212</v>
      </c>
      <c r="D321" s="54">
        <v>771086</v>
      </c>
      <c r="E321" s="54"/>
      <c r="F321" s="54"/>
      <c r="G321" s="54">
        <v>750000</v>
      </c>
      <c r="H321" s="54"/>
      <c r="I321" s="54">
        <v>1521086</v>
      </c>
    </row>
    <row r="322" spans="1:9" ht="11.25">
      <c r="A322" s="59"/>
      <c r="B322" s="59"/>
      <c r="C322" s="47" t="s">
        <v>230</v>
      </c>
      <c r="D322" s="54">
        <v>1658700</v>
      </c>
      <c r="E322" s="54"/>
      <c r="F322" s="54"/>
      <c r="G322" s="54"/>
      <c r="H322" s="54"/>
      <c r="I322" s="54">
        <v>1658700</v>
      </c>
    </row>
    <row r="323" spans="1:9" ht="11.25">
      <c r="A323" s="59"/>
      <c r="B323" s="50" t="s">
        <v>393</v>
      </c>
      <c r="C323" s="51"/>
      <c r="D323" s="52">
        <v>2605787</v>
      </c>
      <c r="E323" s="52">
        <v>0</v>
      </c>
      <c r="F323" s="52">
        <v>0</v>
      </c>
      <c r="G323" s="52">
        <v>750000</v>
      </c>
      <c r="H323" s="52">
        <v>0</v>
      </c>
      <c r="I323" s="52">
        <v>3355787</v>
      </c>
    </row>
    <row r="324" spans="1:9" ht="22.5">
      <c r="A324" s="59"/>
      <c r="B324" s="61" t="s">
        <v>394</v>
      </c>
      <c r="C324" s="47" t="s">
        <v>207</v>
      </c>
      <c r="D324" s="54">
        <v>1169984</v>
      </c>
      <c r="E324" s="54"/>
      <c r="F324" s="54"/>
      <c r="G324" s="54"/>
      <c r="H324" s="54"/>
      <c r="I324" s="54">
        <v>1169984</v>
      </c>
    </row>
    <row r="325" spans="1:9" ht="38.25" customHeight="1">
      <c r="A325" s="59"/>
      <c r="B325" s="67"/>
      <c r="C325" s="47" t="s">
        <v>212</v>
      </c>
      <c r="D325" s="54">
        <v>45591</v>
      </c>
      <c r="E325" s="54"/>
      <c r="F325" s="54">
        <v>102168</v>
      </c>
      <c r="G325" s="54"/>
      <c r="H325" s="54"/>
      <c r="I325" s="54">
        <v>147759</v>
      </c>
    </row>
    <row r="326" spans="1:9" ht="11.25">
      <c r="A326" s="59"/>
      <c r="B326" s="50" t="s">
        <v>395</v>
      </c>
      <c r="C326" s="51"/>
      <c r="D326" s="52">
        <v>1215575</v>
      </c>
      <c r="E326" s="52">
        <v>0</v>
      </c>
      <c r="F326" s="52">
        <v>102168</v>
      </c>
      <c r="G326" s="52">
        <v>0</v>
      </c>
      <c r="H326" s="52">
        <v>0</v>
      </c>
      <c r="I326" s="52">
        <v>1317743</v>
      </c>
    </row>
    <row r="327" spans="1:9" ht="11.25">
      <c r="A327" s="55" t="s">
        <v>195</v>
      </c>
      <c r="B327" s="56"/>
      <c r="C327" s="57"/>
      <c r="D327" s="58">
        <v>53101302</v>
      </c>
      <c r="E327" s="58">
        <v>1600000</v>
      </c>
      <c r="F327" s="58">
        <v>140131</v>
      </c>
      <c r="G327" s="58">
        <v>41702400</v>
      </c>
      <c r="H327" s="58">
        <v>397500</v>
      </c>
      <c r="I327" s="58">
        <v>96941333</v>
      </c>
    </row>
    <row r="328" spans="1:9" ht="22.5">
      <c r="A328" s="425" t="s">
        <v>196</v>
      </c>
      <c r="B328" s="53" t="s">
        <v>396</v>
      </c>
      <c r="C328" s="47" t="s">
        <v>206</v>
      </c>
      <c r="D328" s="54">
        <v>1174246</v>
      </c>
      <c r="E328" s="54"/>
      <c r="F328" s="54"/>
      <c r="G328" s="54"/>
      <c r="H328" s="54"/>
      <c r="I328" s="54">
        <v>1174246</v>
      </c>
    </row>
    <row r="329" spans="1:9" ht="22.5">
      <c r="A329" s="426"/>
      <c r="B329" s="59"/>
      <c r="C329" s="47" t="s">
        <v>207</v>
      </c>
      <c r="D329" s="54">
        <v>12550</v>
      </c>
      <c r="E329" s="54"/>
      <c r="F329" s="54"/>
      <c r="G329" s="54"/>
      <c r="H329" s="54"/>
      <c r="I329" s="54">
        <v>12550</v>
      </c>
    </row>
    <row r="330" spans="1:9" ht="37.5" customHeight="1">
      <c r="A330" s="427"/>
      <c r="B330" s="59"/>
      <c r="C330" s="47" t="s">
        <v>212</v>
      </c>
      <c r="D330" s="54">
        <v>337442</v>
      </c>
      <c r="E330" s="54"/>
      <c r="F330" s="54"/>
      <c r="G330" s="54"/>
      <c r="H330" s="54"/>
      <c r="I330" s="54">
        <v>337442</v>
      </c>
    </row>
    <row r="331" spans="1:9" ht="11.25">
      <c r="A331" s="59"/>
      <c r="B331" s="50" t="s">
        <v>397</v>
      </c>
      <c r="C331" s="51"/>
      <c r="D331" s="52">
        <v>1524238</v>
      </c>
      <c r="E331" s="52">
        <v>0</v>
      </c>
      <c r="F331" s="52">
        <v>0</v>
      </c>
      <c r="G331" s="52">
        <v>0</v>
      </c>
      <c r="H331" s="52">
        <v>0</v>
      </c>
      <c r="I331" s="52">
        <v>1524238</v>
      </c>
    </row>
    <row r="332" spans="1:9" ht="67.5">
      <c r="A332" s="59"/>
      <c r="B332" s="53" t="s">
        <v>398</v>
      </c>
      <c r="C332" s="47" t="s">
        <v>230</v>
      </c>
      <c r="D332" s="54">
        <v>722374</v>
      </c>
      <c r="E332" s="54">
        <v>4932</v>
      </c>
      <c r="F332" s="54"/>
      <c r="G332" s="54"/>
      <c r="H332" s="54"/>
      <c r="I332" s="54">
        <v>727306</v>
      </c>
    </row>
    <row r="333" spans="1:9" ht="11.25">
      <c r="A333" s="59"/>
      <c r="B333" s="50" t="s">
        <v>399</v>
      </c>
      <c r="C333" s="51"/>
      <c r="D333" s="52">
        <v>722374</v>
      </c>
      <c r="E333" s="52">
        <v>4932</v>
      </c>
      <c r="F333" s="52">
        <v>0</v>
      </c>
      <c r="G333" s="52">
        <v>0</v>
      </c>
      <c r="H333" s="52">
        <v>0</v>
      </c>
      <c r="I333" s="52">
        <v>727306</v>
      </c>
    </row>
    <row r="334" spans="1:9" ht="22.5">
      <c r="A334" s="59"/>
      <c r="B334" s="428" t="s">
        <v>400</v>
      </c>
      <c r="C334" s="47" t="s">
        <v>206</v>
      </c>
      <c r="D334" s="54">
        <v>205605</v>
      </c>
      <c r="E334" s="54">
        <v>25000</v>
      </c>
      <c r="F334" s="54"/>
      <c r="G334" s="54"/>
      <c r="H334" s="54">
        <v>217465</v>
      </c>
      <c r="I334" s="54">
        <v>448070</v>
      </c>
    </row>
    <row r="335" spans="1:9" ht="22.5">
      <c r="A335" s="59"/>
      <c r="B335" s="415"/>
      <c r="C335" s="47" t="s">
        <v>207</v>
      </c>
      <c r="D335" s="54">
        <v>540</v>
      </c>
      <c r="E335" s="54"/>
      <c r="F335" s="54"/>
      <c r="G335" s="54"/>
      <c r="H335" s="54"/>
      <c r="I335" s="54">
        <v>540</v>
      </c>
    </row>
    <row r="336" spans="1:9" ht="45">
      <c r="A336" s="59"/>
      <c r="B336" s="59"/>
      <c r="C336" s="47" t="s">
        <v>212</v>
      </c>
      <c r="D336" s="54">
        <v>38230</v>
      </c>
      <c r="E336" s="54">
        <v>37000</v>
      </c>
      <c r="F336" s="54"/>
      <c r="G336" s="54"/>
      <c r="H336" s="54">
        <v>73535</v>
      </c>
      <c r="I336" s="54">
        <v>148765</v>
      </c>
    </row>
    <row r="337" spans="1:9" ht="11.25">
      <c r="A337" s="59"/>
      <c r="B337" s="50" t="s">
        <v>401</v>
      </c>
      <c r="C337" s="51"/>
      <c r="D337" s="52">
        <v>244375</v>
      </c>
      <c r="E337" s="52">
        <v>62000</v>
      </c>
      <c r="F337" s="52">
        <v>0</v>
      </c>
      <c r="G337" s="52">
        <v>0</v>
      </c>
      <c r="H337" s="52">
        <v>291000</v>
      </c>
      <c r="I337" s="52">
        <v>597375</v>
      </c>
    </row>
    <row r="338" spans="1:9" ht="22.5">
      <c r="A338" s="59"/>
      <c r="B338" s="428" t="s">
        <v>402</v>
      </c>
      <c r="C338" s="47" t="s">
        <v>206</v>
      </c>
      <c r="D338" s="54">
        <v>2976670</v>
      </c>
      <c r="E338" s="54">
        <v>403800</v>
      </c>
      <c r="F338" s="54"/>
      <c r="G338" s="54"/>
      <c r="H338" s="54"/>
      <c r="I338" s="54">
        <v>3380470</v>
      </c>
    </row>
    <row r="339" spans="1:9" ht="22.5">
      <c r="A339" s="59"/>
      <c r="B339" s="429"/>
      <c r="C339" s="47" t="s">
        <v>207</v>
      </c>
      <c r="D339" s="54">
        <v>4500</v>
      </c>
      <c r="E339" s="54"/>
      <c r="F339" s="54"/>
      <c r="G339" s="54"/>
      <c r="H339" s="54"/>
      <c r="I339" s="54">
        <v>4500</v>
      </c>
    </row>
    <row r="340" spans="1:9" ht="45">
      <c r="A340" s="59"/>
      <c r="B340" s="415"/>
      <c r="C340" s="47" t="s">
        <v>212</v>
      </c>
      <c r="D340" s="54">
        <v>394310</v>
      </c>
      <c r="E340" s="54"/>
      <c r="F340" s="54"/>
      <c r="G340" s="54"/>
      <c r="H340" s="54"/>
      <c r="I340" s="54">
        <v>394310</v>
      </c>
    </row>
    <row r="341" spans="1:9" ht="11.25">
      <c r="A341" s="59"/>
      <c r="B341" s="50" t="s">
        <v>403</v>
      </c>
      <c r="C341" s="51"/>
      <c r="D341" s="52">
        <v>3375480</v>
      </c>
      <c r="E341" s="52">
        <v>403800</v>
      </c>
      <c r="F341" s="52">
        <v>0</v>
      </c>
      <c r="G341" s="52">
        <v>0</v>
      </c>
      <c r="H341" s="52">
        <v>0</v>
      </c>
      <c r="I341" s="52">
        <v>3779280</v>
      </c>
    </row>
    <row r="342" spans="1:9" ht="22.5">
      <c r="A342" s="59"/>
      <c r="B342" s="428" t="s">
        <v>404</v>
      </c>
      <c r="C342" s="47" t="s">
        <v>206</v>
      </c>
      <c r="D342" s="54">
        <v>1555110</v>
      </c>
      <c r="E342" s="54"/>
      <c r="F342" s="54"/>
      <c r="G342" s="54"/>
      <c r="H342" s="54"/>
      <c r="I342" s="54">
        <v>1555110</v>
      </c>
    </row>
    <row r="343" spans="1:9" ht="22.5">
      <c r="A343" s="59"/>
      <c r="B343" s="429"/>
      <c r="C343" s="47" t="s">
        <v>207</v>
      </c>
      <c r="D343" s="54">
        <v>13000</v>
      </c>
      <c r="E343" s="54"/>
      <c r="F343" s="54"/>
      <c r="G343" s="54"/>
      <c r="H343" s="54"/>
      <c r="I343" s="54">
        <v>13000</v>
      </c>
    </row>
    <row r="344" spans="1:9" ht="45">
      <c r="A344" s="59"/>
      <c r="B344" s="415"/>
      <c r="C344" s="47" t="s">
        <v>212</v>
      </c>
      <c r="D344" s="54">
        <v>1467157</v>
      </c>
      <c r="E344" s="54"/>
      <c r="F344" s="54">
        <v>36028</v>
      </c>
      <c r="G344" s="54"/>
      <c r="H344" s="54"/>
      <c r="I344" s="54">
        <v>1503185</v>
      </c>
    </row>
    <row r="345" spans="1:9" ht="11.25">
      <c r="A345" s="59"/>
      <c r="B345" s="59"/>
      <c r="C345" s="47" t="s">
        <v>230</v>
      </c>
      <c r="D345" s="54">
        <v>59870</v>
      </c>
      <c r="E345" s="54"/>
      <c r="F345" s="54"/>
      <c r="G345" s="54"/>
      <c r="H345" s="54"/>
      <c r="I345" s="54">
        <v>59870</v>
      </c>
    </row>
    <row r="346" spans="1:9" ht="11.25">
      <c r="A346" s="59"/>
      <c r="B346" s="50" t="s">
        <v>405</v>
      </c>
      <c r="C346" s="51"/>
      <c r="D346" s="52">
        <v>3095137</v>
      </c>
      <c r="E346" s="52">
        <v>0</v>
      </c>
      <c r="F346" s="52">
        <v>36028</v>
      </c>
      <c r="G346" s="52">
        <v>0</v>
      </c>
      <c r="H346" s="52">
        <v>0</v>
      </c>
      <c r="I346" s="52">
        <v>3131165</v>
      </c>
    </row>
    <row r="347" spans="1:9" ht="11.25">
      <c r="A347" s="55" t="s">
        <v>198</v>
      </c>
      <c r="B347" s="56"/>
      <c r="C347" s="57"/>
      <c r="D347" s="58">
        <v>8961604</v>
      </c>
      <c r="E347" s="58">
        <v>470732</v>
      </c>
      <c r="F347" s="58">
        <v>36028</v>
      </c>
      <c r="G347" s="58">
        <v>0</v>
      </c>
      <c r="H347" s="58">
        <v>291000</v>
      </c>
      <c r="I347" s="58">
        <v>9759364</v>
      </c>
    </row>
    <row r="348" spans="1:9" ht="22.5">
      <c r="A348" s="425" t="s">
        <v>199</v>
      </c>
      <c r="B348" s="428" t="s">
        <v>406</v>
      </c>
      <c r="C348" s="47" t="s">
        <v>206</v>
      </c>
      <c r="D348" s="54">
        <v>6500551</v>
      </c>
      <c r="E348" s="54"/>
      <c r="F348" s="54"/>
      <c r="G348" s="54"/>
      <c r="H348" s="54"/>
      <c r="I348" s="54">
        <v>6500551</v>
      </c>
    </row>
    <row r="349" spans="1:9" ht="22.5">
      <c r="A349" s="426"/>
      <c r="B349" s="429"/>
      <c r="C349" s="47" t="s">
        <v>207</v>
      </c>
      <c r="D349" s="54">
        <v>16926</v>
      </c>
      <c r="E349" s="54"/>
      <c r="F349" s="54"/>
      <c r="G349" s="54"/>
      <c r="H349" s="54"/>
      <c r="I349" s="54">
        <v>16926</v>
      </c>
    </row>
    <row r="350" spans="1:9" ht="45">
      <c r="A350" s="427"/>
      <c r="B350" s="430"/>
      <c r="C350" s="47" t="s">
        <v>212</v>
      </c>
      <c r="D350" s="54">
        <v>583887</v>
      </c>
      <c r="E350" s="54"/>
      <c r="F350" s="54">
        <v>2643</v>
      </c>
      <c r="G350" s="54"/>
      <c r="H350" s="54"/>
      <c r="I350" s="54">
        <v>586530</v>
      </c>
    </row>
    <row r="351" spans="1:9" ht="11.25">
      <c r="A351" s="59"/>
      <c r="B351" s="50" t="s">
        <v>407</v>
      </c>
      <c r="C351" s="51"/>
      <c r="D351" s="52">
        <v>7101364</v>
      </c>
      <c r="E351" s="52">
        <v>0</v>
      </c>
      <c r="F351" s="52">
        <v>2643</v>
      </c>
      <c r="G351" s="52">
        <v>0</v>
      </c>
      <c r="H351" s="52">
        <v>0</v>
      </c>
      <c r="I351" s="52">
        <v>7104007</v>
      </c>
    </row>
    <row r="352" spans="1:9" ht="22.5">
      <c r="A352" s="59"/>
      <c r="B352" s="428" t="s">
        <v>408</v>
      </c>
      <c r="C352" s="47" t="s">
        <v>206</v>
      </c>
      <c r="D352" s="54">
        <v>978540</v>
      </c>
      <c r="E352" s="54"/>
      <c r="F352" s="54"/>
      <c r="G352" s="54"/>
      <c r="H352" s="54"/>
      <c r="I352" s="54">
        <v>978540</v>
      </c>
    </row>
    <row r="353" spans="1:9" ht="22.5">
      <c r="A353" s="59"/>
      <c r="B353" s="429"/>
      <c r="C353" s="47" t="s">
        <v>207</v>
      </c>
      <c r="D353" s="54">
        <v>6240</v>
      </c>
      <c r="E353" s="54"/>
      <c r="F353" s="54"/>
      <c r="G353" s="54"/>
      <c r="H353" s="54"/>
      <c r="I353" s="54">
        <v>6240</v>
      </c>
    </row>
    <row r="354" spans="1:9" ht="45">
      <c r="A354" s="59"/>
      <c r="B354" s="429"/>
      <c r="C354" s="47" t="s">
        <v>212</v>
      </c>
      <c r="D354" s="54">
        <v>533039</v>
      </c>
      <c r="E354" s="54"/>
      <c r="F354" s="54">
        <v>2000</v>
      </c>
      <c r="G354" s="54"/>
      <c r="H354" s="54"/>
      <c r="I354" s="54">
        <v>535039</v>
      </c>
    </row>
    <row r="355" spans="1:9" ht="11.25">
      <c r="A355" s="59"/>
      <c r="B355" s="50" t="s">
        <v>409</v>
      </c>
      <c r="C355" s="51"/>
      <c r="D355" s="52">
        <v>1517819</v>
      </c>
      <c r="E355" s="52">
        <v>0</v>
      </c>
      <c r="F355" s="52">
        <v>2000</v>
      </c>
      <c r="G355" s="52">
        <v>0</v>
      </c>
      <c r="H355" s="52">
        <v>0</v>
      </c>
      <c r="I355" s="52">
        <v>1519819</v>
      </c>
    </row>
    <row r="356" spans="1:9" ht="22.5">
      <c r="A356" s="59"/>
      <c r="B356" s="428" t="s">
        <v>410</v>
      </c>
      <c r="C356" s="47" t="s">
        <v>206</v>
      </c>
      <c r="D356" s="54">
        <v>24604</v>
      </c>
      <c r="E356" s="54"/>
      <c r="F356" s="54"/>
      <c r="G356" s="54"/>
      <c r="H356" s="54"/>
      <c r="I356" s="54">
        <v>24604</v>
      </c>
    </row>
    <row r="357" spans="1:9" ht="45">
      <c r="A357" s="59"/>
      <c r="B357" s="429"/>
      <c r="C357" s="47" t="s">
        <v>212</v>
      </c>
      <c r="D357" s="54">
        <v>360</v>
      </c>
      <c r="E357" s="54"/>
      <c r="F357" s="54"/>
      <c r="G357" s="54"/>
      <c r="H357" s="54"/>
      <c r="I357" s="54">
        <v>360</v>
      </c>
    </row>
    <row r="358" spans="1:9" ht="11.25">
      <c r="A358" s="59"/>
      <c r="B358" s="430"/>
      <c r="C358" s="47" t="s">
        <v>230</v>
      </c>
      <c r="D358" s="54">
        <v>48625</v>
      </c>
      <c r="E358" s="54"/>
      <c r="F358" s="54"/>
      <c r="G358" s="54"/>
      <c r="H358" s="54"/>
      <c r="I358" s="54">
        <v>48625</v>
      </c>
    </row>
    <row r="359" spans="1:9" ht="11.25">
      <c r="A359" s="59"/>
      <c r="B359" s="50" t="s">
        <v>411</v>
      </c>
      <c r="C359" s="51"/>
      <c r="D359" s="52">
        <v>73589</v>
      </c>
      <c r="E359" s="52">
        <v>0</v>
      </c>
      <c r="F359" s="52">
        <v>0</v>
      </c>
      <c r="G359" s="52">
        <v>0</v>
      </c>
      <c r="H359" s="52">
        <v>0</v>
      </c>
      <c r="I359" s="52">
        <v>73589</v>
      </c>
    </row>
    <row r="360" spans="1:9" ht="22.5">
      <c r="A360" s="59"/>
      <c r="B360" s="428" t="s">
        <v>412</v>
      </c>
      <c r="C360" s="47" t="s">
        <v>206</v>
      </c>
      <c r="D360" s="54">
        <v>3427809</v>
      </c>
      <c r="E360" s="54"/>
      <c r="F360" s="54"/>
      <c r="G360" s="54"/>
      <c r="H360" s="54"/>
      <c r="I360" s="54">
        <v>3427809</v>
      </c>
    </row>
    <row r="361" spans="1:9" ht="22.5">
      <c r="A361" s="59"/>
      <c r="B361" s="429"/>
      <c r="C361" s="47" t="s">
        <v>207</v>
      </c>
      <c r="D361" s="54">
        <v>7839</v>
      </c>
      <c r="E361" s="54"/>
      <c r="F361" s="54"/>
      <c r="G361" s="54"/>
      <c r="H361" s="54"/>
      <c r="I361" s="54">
        <v>7839</v>
      </c>
    </row>
    <row r="362" spans="1:9" ht="45">
      <c r="A362" s="59"/>
      <c r="B362" s="429"/>
      <c r="C362" s="47" t="s">
        <v>212</v>
      </c>
      <c r="D362" s="54">
        <v>454802</v>
      </c>
      <c r="E362" s="54"/>
      <c r="F362" s="54">
        <v>6500</v>
      </c>
      <c r="G362" s="54"/>
      <c r="H362" s="54"/>
      <c r="I362" s="54">
        <v>461302</v>
      </c>
    </row>
    <row r="363" spans="1:9" ht="78.75">
      <c r="A363" s="59"/>
      <c r="B363" s="430"/>
      <c r="C363" s="47" t="s">
        <v>232</v>
      </c>
      <c r="D363" s="54">
        <v>15000</v>
      </c>
      <c r="E363" s="54"/>
      <c r="F363" s="54"/>
      <c r="G363" s="54"/>
      <c r="H363" s="54"/>
      <c r="I363" s="54">
        <v>15000</v>
      </c>
    </row>
    <row r="364" spans="1:9" ht="11.25">
      <c r="A364" s="59"/>
      <c r="B364" s="50" t="s">
        <v>413</v>
      </c>
      <c r="C364" s="51"/>
      <c r="D364" s="52">
        <v>3905450</v>
      </c>
      <c r="E364" s="52">
        <v>0</v>
      </c>
      <c r="F364" s="52">
        <v>6500</v>
      </c>
      <c r="G364" s="52">
        <v>0</v>
      </c>
      <c r="H364" s="52">
        <v>0</v>
      </c>
      <c r="I364" s="52">
        <v>3911950</v>
      </c>
    </row>
    <row r="365" spans="1:9" ht="22.5">
      <c r="A365" s="59"/>
      <c r="B365" s="428" t="s">
        <v>414</v>
      </c>
      <c r="C365" s="47" t="s">
        <v>206</v>
      </c>
      <c r="D365" s="54">
        <v>1473373</v>
      </c>
      <c r="E365" s="54"/>
      <c r="F365" s="54"/>
      <c r="G365" s="54"/>
      <c r="H365" s="54"/>
      <c r="I365" s="54">
        <v>1473373</v>
      </c>
    </row>
    <row r="366" spans="1:9" ht="22.5">
      <c r="A366" s="59"/>
      <c r="B366" s="429"/>
      <c r="C366" s="47" t="s">
        <v>207</v>
      </c>
      <c r="D366" s="54">
        <v>4640</v>
      </c>
      <c r="E366" s="54"/>
      <c r="F366" s="54"/>
      <c r="G366" s="54"/>
      <c r="H366" s="54"/>
      <c r="I366" s="54">
        <v>4640</v>
      </c>
    </row>
    <row r="367" spans="1:9" ht="45">
      <c r="A367" s="59"/>
      <c r="B367" s="429"/>
      <c r="C367" s="47" t="s">
        <v>212</v>
      </c>
      <c r="D367" s="54">
        <v>324929</v>
      </c>
      <c r="E367" s="54"/>
      <c r="F367" s="54">
        <v>4500</v>
      </c>
      <c r="G367" s="54"/>
      <c r="H367" s="54"/>
      <c r="I367" s="54">
        <v>329429</v>
      </c>
    </row>
    <row r="368" spans="1:9" ht="11.25">
      <c r="A368" s="59"/>
      <c r="B368" s="50" t="s">
        <v>415</v>
      </c>
      <c r="C368" s="51"/>
      <c r="D368" s="52">
        <v>1802942</v>
      </c>
      <c r="E368" s="52">
        <v>0</v>
      </c>
      <c r="F368" s="52">
        <v>4500</v>
      </c>
      <c r="G368" s="52">
        <v>0</v>
      </c>
      <c r="H368" s="52">
        <v>0</v>
      </c>
      <c r="I368" s="52">
        <v>1807442</v>
      </c>
    </row>
    <row r="369" spans="1:9" ht="22.5">
      <c r="A369" s="59"/>
      <c r="B369" s="428" t="s">
        <v>416</v>
      </c>
      <c r="C369" s="47" t="s">
        <v>206</v>
      </c>
      <c r="D369" s="54">
        <v>1415552</v>
      </c>
      <c r="E369" s="54"/>
      <c r="F369" s="54"/>
      <c r="G369" s="54"/>
      <c r="H369" s="54"/>
      <c r="I369" s="54">
        <v>1415552</v>
      </c>
    </row>
    <row r="370" spans="1:9" ht="22.5">
      <c r="A370" s="59"/>
      <c r="B370" s="429"/>
      <c r="C370" s="47" t="s">
        <v>207</v>
      </c>
      <c r="D370" s="54">
        <v>5178</v>
      </c>
      <c r="E370" s="54"/>
      <c r="F370" s="54"/>
      <c r="G370" s="54"/>
      <c r="H370" s="54"/>
      <c r="I370" s="54">
        <v>5178</v>
      </c>
    </row>
    <row r="371" spans="1:9" ht="45">
      <c r="A371" s="59"/>
      <c r="B371" s="430"/>
      <c r="C371" s="47" t="s">
        <v>212</v>
      </c>
      <c r="D371" s="54">
        <v>396563</v>
      </c>
      <c r="E371" s="54"/>
      <c r="F371" s="54"/>
      <c r="G371" s="54"/>
      <c r="H371" s="54"/>
      <c r="I371" s="54">
        <v>396563</v>
      </c>
    </row>
    <row r="372" spans="1:9" ht="11.25">
      <c r="A372" s="59"/>
      <c r="B372" s="50" t="s">
        <v>417</v>
      </c>
      <c r="C372" s="51"/>
      <c r="D372" s="52">
        <v>1817293</v>
      </c>
      <c r="E372" s="52">
        <v>0</v>
      </c>
      <c r="F372" s="52">
        <v>0</v>
      </c>
      <c r="G372" s="52">
        <v>0</v>
      </c>
      <c r="H372" s="52">
        <v>0</v>
      </c>
      <c r="I372" s="52">
        <v>1817293</v>
      </c>
    </row>
    <row r="373" spans="1:9" ht="95.25" customHeight="1">
      <c r="A373" s="59"/>
      <c r="B373" s="82" t="s">
        <v>418</v>
      </c>
      <c r="C373" s="47" t="s">
        <v>212</v>
      </c>
      <c r="D373" s="54">
        <v>300000</v>
      </c>
      <c r="E373" s="54"/>
      <c r="F373" s="54">
        <v>66800</v>
      </c>
      <c r="G373" s="54"/>
      <c r="H373" s="54"/>
      <c r="I373" s="54">
        <v>366800</v>
      </c>
    </row>
    <row r="374" spans="1:9" ht="11.25">
      <c r="A374" s="59"/>
      <c r="B374" s="74" t="s">
        <v>419</v>
      </c>
      <c r="C374" s="51"/>
      <c r="D374" s="52">
        <v>300000</v>
      </c>
      <c r="E374" s="52">
        <v>0</v>
      </c>
      <c r="F374" s="52">
        <v>66800</v>
      </c>
      <c r="G374" s="52">
        <v>0</v>
      </c>
      <c r="H374" s="52">
        <v>0</v>
      </c>
      <c r="I374" s="52">
        <v>366800</v>
      </c>
    </row>
    <row r="375" spans="1:9" ht="22.5" customHeight="1">
      <c r="A375" s="59"/>
      <c r="B375" s="61" t="s">
        <v>420</v>
      </c>
      <c r="C375" s="47" t="s">
        <v>207</v>
      </c>
      <c r="D375" s="54">
        <v>800000</v>
      </c>
      <c r="E375" s="54"/>
      <c r="F375" s="54"/>
      <c r="G375" s="54"/>
      <c r="H375" s="54"/>
      <c r="I375" s="54">
        <v>800000</v>
      </c>
    </row>
    <row r="376" spans="1:9" ht="11.25">
      <c r="A376" s="59"/>
      <c r="B376" s="50" t="s">
        <v>421</v>
      </c>
      <c r="C376" s="51"/>
      <c r="D376" s="52">
        <v>800000</v>
      </c>
      <c r="E376" s="52">
        <v>0</v>
      </c>
      <c r="F376" s="52">
        <v>0</v>
      </c>
      <c r="G376" s="52">
        <v>0</v>
      </c>
      <c r="H376" s="52">
        <v>0</v>
      </c>
      <c r="I376" s="52">
        <v>800000</v>
      </c>
    </row>
    <row r="377" spans="1:9" ht="22.5">
      <c r="A377" s="59"/>
      <c r="B377" s="428" t="s">
        <v>422</v>
      </c>
      <c r="C377" s="47" t="s">
        <v>206</v>
      </c>
      <c r="D377" s="54">
        <v>411623</v>
      </c>
      <c r="E377" s="54"/>
      <c r="F377" s="54"/>
      <c r="G377" s="54"/>
      <c r="H377" s="54"/>
      <c r="I377" s="54">
        <v>411623</v>
      </c>
    </row>
    <row r="378" spans="1:9" ht="22.5">
      <c r="A378" s="59"/>
      <c r="B378" s="429"/>
      <c r="C378" s="47" t="s">
        <v>207</v>
      </c>
      <c r="D378" s="54">
        <v>134</v>
      </c>
      <c r="E378" s="54"/>
      <c r="F378" s="54"/>
      <c r="G378" s="54"/>
      <c r="H378" s="54"/>
      <c r="I378" s="54">
        <v>134</v>
      </c>
    </row>
    <row r="379" spans="1:9" ht="45">
      <c r="A379" s="59"/>
      <c r="B379" s="429"/>
      <c r="C379" s="47" t="s">
        <v>212</v>
      </c>
      <c r="D379" s="54">
        <v>13692</v>
      </c>
      <c r="E379" s="54"/>
      <c r="F379" s="54"/>
      <c r="G379" s="54"/>
      <c r="H379" s="54"/>
      <c r="I379" s="54">
        <v>13692</v>
      </c>
    </row>
    <row r="380" spans="1:9" ht="11.25">
      <c r="A380" s="59"/>
      <c r="B380" s="50" t="s">
        <v>423</v>
      </c>
      <c r="C380" s="51"/>
      <c r="D380" s="52">
        <v>425449</v>
      </c>
      <c r="E380" s="52">
        <v>0</v>
      </c>
      <c r="F380" s="52">
        <v>0</v>
      </c>
      <c r="G380" s="52">
        <v>0</v>
      </c>
      <c r="H380" s="52">
        <v>0</v>
      </c>
      <c r="I380" s="52">
        <v>425449</v>
      </c>
    </row>
    <row r="381" spans="1:9" ht="33.75">
      <c r="A381" s="59"/>
      <c r="B381" s="53" t="s">
        <v>424</v>
      </c>
      <c r="C381" s="47" t="s">
        <v>230</v>
      </c>
      <c r="D381" s="54">
        <v>2029710</v>
      </c>
      <c r="E381" s="54"/>
      <c r="F381" s="54"/>
      <c r="G381" s="54"/>
      <c r="H381" s="54"/>
      <c r="I381" s="54">
        <v>2029710</v>
      </c>
    </row>
    <row r="382" spans="1:9" ht="11.25">
      <c r="A382" s="59"/>
      <c r="B382" s="50" t="s">
        <v>425</v>
      </c>
      <c r="C382" s="51"/>
      <c r="D382" s="52">
        <v>2029710</v>
      </c>
      <c r="E382" s="52">
        <v>0</v>
      </c>
      <c r="F382" s="52">
        <v>0</v>
      </c>
      <c r="G382" s="52">
        <v>0</v>
      </c>
      <c r="H382" s="52">
        <v>0</v>
      </c>
      <c r="I382" s="52">
        <v>2029710</v>
      </c>
    </row>
    <row r="383" spans="1:9" ht="45">
      <c r="A383" s="59"/>
      <c r="B383" s="53" t="s">
        <v>426</v>
      </c>
      <c r="C383" s="47" t="s">
        <v>212</v>
      </c>
      <c r="D383" s="54">
        <v>24000</v>
      </c>
      <c r="E383" s="54"/>
      <c r="F383" s="54"/>
      <c r="G383" s="54"/>
      <c r="H383" s="54"/>
      <c r="I383" s="54">
        <v>24000</v>
      </c>
    </row>
    <row r="384" spans="1:9" ht="11.25">
      <c r="A384" s="59"/>
      <c r="B384" s="50" t="s">
        <v>427</v>
      </c>
      <c r="C384" s="51"/>
      <c r="D384" s="52">
        <v>24000</v>
      </c>
      <c r="E384" s="52">
        <v>0</v>
      </c>
      <c r="F384" s="52">
        <v>0</v>
      </c>
      <c r="G384" s="52">
        <v>0</v>
      </c>
      <c r="H384" s="52">
        <v>0</v>
      </c>
      <c r="I384" s="52">
        <v>24000</v>
      </c>
    </row>
    <row r="385" spans="1:9" ht="45">
      <c r="A385" s="59"/>
      <c r="B385" s="53" t="s">
        <v>428</v>
      </c>
      <c r="C385" s="47" t="s">
        <v>212</v>
      </c>
      <c r="D385" s="54">
        <v>127118</v>
      </c>
      <c r="E385" s="54"/>
      <c r="F385" s="54">
        <v>22000</v>
      </c>
      <c r="G385" s="54"/>
      <c r="H385" s="54"/>
      <c r="I385" s="54">
        <v>149118</v>
      </c>
    </row>
    <row r="386" spans="1:9" ht="11.25">
      <c r="A386" s="59"/>
      <c r="B386" s="50" t="s">
        <v>429</v>
      </c>
      <c r="C386" s="51"/>
      <c r="D386" s="52">
        <v>127118</v>
      </c>
      <c r="E386" s="52">
        <v>0</v>
      </c>
      <c r="F386" s="52">
        <v>22000</v>
      </c>
      <c r="G386" s="52">
        <v>0</v>
      </c>
      <c r="H386" s="52">
        <v>0</v>
      </c>
      <c r="I386" s="52">
        <v>149118</v>
      </c>
    </row>
    <row r="387" spans="1:9" ht="11.25">
      <c r="A387" s="55" t="s">
        <v>200</v>
      </c>
      <c r="B387" s="56"/>
      <c r="C387" s="57"/>
      <c r="D387" s="58">
        <v>19924734</v>
      </c>
      <c r="E387" s="58">
        <v>0</v>
      </c>
      <c r="F387" s="58">
        <v>104443</v>
      </c>
      <c r="G387" s="58">
        <v>0</v>
      </c>
      <c r="H387" s="58">
        <v>0</v>
      </c>
      <c r="I387" s="58">
        <v>20029177</v>
      </c>
    </row>
    <row r="388" spans="1:9" ht="45">
      <c r="A388" s="425" t="s">
        <v>201</v>
      </c>
      <c r="B388" s="61" t="s">
        <v>430</v>
      </c>
      <c r="C388" s="47" t="s">
        <v>293</v>
      </c>
      <c r="D388" s="54">
        <v>7098856</v>
      </c>
      <c r="E388" s="54"/>
      <c r="F388" s="54"/>
      <c r="G388" s="54"/>
      <c r="H388" s="54"/>
      <c r="I388" s="54">
        <v>7098856</v>
      </c>
    </row>
    <row r="389" spans="1:9" ht="78.75">
      <c r="A389" s="427"/>
      <c r="B389" s="59"/>
      <c r="C389" s="47" t="s">
        <v>232</v>
      </c>
      <c r="D389" s="54">
        <v>16100000</v>
      </c>
      <c r="E389" s="54"/>
      <c r="F389" s="54">
        <v>18000</v>
      </c>
      <c r="G389" s="54"/>
      <c r="H389" s="54"/>
      <c r="I389" s="54">
        <v>16118000</v>
      </c>
    </row>
    <row r="390" spans="1:9" ht="11.25">
      <c r="A390" s="59"/>
      <c r="B390" s="50" t="s">
        <v>431</v>
      </c>
      <c r="C390" s="51"/>
      <c r="D390" s="52">
        <v>23198856</v>
      </c>
      <c r="E390" s="52">
        <v>0</v>
      </c>
      <c r="F390" s="52">
        <v>18000</v>
      </c>
      <c r="G390" s="52">
        <v>0</v>
      </c>
      <c r="H390" s="52">
        <v>0</v>
      </c>
      <c r="I390" s="52">
        <v>23216856</v>
      </c>
    </row>
    <row r="391" spans="1:9" ht="22.5">
      <c r="A391" s="59"/>
      <c r="B391" s="428" t="s">
        <v>432</v>
      </c>
      <c r="C391" s="47" t="s">
        <v>206</v>
      </c>
      <c r="D391" s="63">
        <v>10000</v>
      </c>
      <c r="E391" s="63"/>
      <c r="F391" s="63"/>
      <c r="G391" s="54"/>
      <c r="H391" s="54"/>
      <c r="I391" s="54">
        <v>10000</v>
      </c>
    </row>
    <row r="392" spans="1:9" ht="45">
      <c r="A392" s="59"/>
      <c r="B392" s="430"/>
      <c r="C392" s="47" t="s">
        <v>212</v>
      </c>
      <c r="D392" s="54">
        <v>16291250</v>
      </c>
      <c r="E392" s="54"/>
      <c r="F392" s="54"/>
      <c r="G392" s="54"/>
      <c r="H392" s="54"/>
      <c r="I392" s="54">
        <v>16291250</v>
      </c>
    </row>
    <row r="393" spans="1:9" ht="11.25">
      <c r="A393" s="59"/>
      <c r="B393" s="50" t="s">
        <v>433</v>
      </c>
      <c r="C393" s="51"/>
      <c r="D393" s="52">
        <v>16301250</v>
      </c>
      <c r="E393" s="52">
        <v>0</v>
      </c>
      <c r="F393" s="52">
        <v>0</v>
      </c>
      <c r="G393" s="52">
        <v>0</v>
      </c>
      <c r="H393" s="52">
        <v>0</v>
      </c>
      <c r="I393" s="52">
        <v>16301250</v>
      </c>
    </row>
    <row r="394" spans="1:9" ht="22.5">
      <c r="A394" s="59"/>
      <c r="B394" s="428" t="s">
        <v>434</v>
      </c>
      <c r="C394" s="47" t="s">
        <v>206</v>
      </c>
      <c r="D394" s="54">
        <v>3000</v>
      </c>
      <c r="E394" s="54"/>
      <c r="F394" s="54"/>
      <c r="G394" s="54"/>
      <c r="H394" s="54"/>
      <c r="I394" s="54">
        <v>3000</v>
      </c>
    </row>
    <row r="395" spans="1:9" ht="22.5">
      <c r="A395" s="59"/>
      <c r="B395" s="415"/>
      <c r="C395" s="47" t="s">
        <v>207</v>
      </c>
      <c r="D395" s="54">
        <v>7000</v>
      </c>
      <c r="E395" s="54"/>
      <c r="F395" s="54">
        <v>8000</v>
      </c>
      <c r="G395" s="54"/>
      <c r="H395" s="54"/>
      <c r="I395" s="54">
        <v>15000</v>
      </c>
    </row>
    <row r="396" spans="1:9" ht="45">
      <c r="A396" s="59"/>
      <c r="B396" s="59"/>
      <c r="C396" s="47" t="s">
        <v>212</v>
      </c>
      <c r="D396" s="54">
        <v>4355750</v>
      </c>
      <c r="E396" s="54"/>
      <c r="F396" s="54">
        <v>70313</v>
      </c>
      <c r="G396" s="54"/>
      <c r="H396" s="54"/>
      <c r="I396" s="54">
        <v>4426063</v>
      </c>
    </row>
    <row r="397" spans="1:9" ht="78.75">
      <c r="A397" s="59"/>
      <c r="B397" s="59"/>
      <c r="C397" s="47" t="s">
        <v>232</v>
      </c>
      <c r="D397" s="54">
        <v>2421736</v>
      </c>
      <c r="E397" s="54"/>
      <c r="F397" s="54">
        <v>112000</v>
      </c>
      <c r="G397" s="54"/>
      <c r="H397" s="54"/>
      <c r="I397" s="54">
        <v>2533736</v>
      </c>
    </row>
    <row r="398" spans="1:9" ht="11.25">
      <c r="A398" s="59"/>
      <c r="B398" s="50" t="s">
        <v>435</v>
      </c>
      <c r="C398" s="51"/>
      <c r="D398" s="52">
        <v>6787486</v>
      </c>
      <c r="E398" s="52">
        <v>0</v>
      </c>
      <c r="F398" s="52">
        <v>190313</v>
      </c>
      <c r="G398" s="52">
        <v>0</v>
      </c>
      <c r="H398" s="52">
        <v>0</v>
      </c>
      <c r="I398" s="52">
        <v>6977799</v>
      </c>
    </row>
    <row r="399" spans="1:9" ht="45">
      <c r="A399" s="59"/>
      <c r="B399" s="53" t="s">
        <v>436</v>
      </c>
      <c r="C399" s="47" t="s">
        <v>212</v>
      </c>
      <c r="D399" s="54">
        <v>300</v>
      </c>
      <c r="E399" s="54"/>
      <c r="F399" s="54">
        <v>2500</v>
      </c>
      <c r="G399" s="54"/>
      <c r="H399" s="54"/>
      <c r="I399" s="54">
        <v>2800</v>
      </c>
    </row>
    <row r="400" spans="1:9" ht="11.25">
      <c r="A400" s="59"/>
      <c r="B400" s="59"/>
      <c r="C400" s="47" t="s">
        <v>230</v>
      </c>
      <c r="D400" s="54">
        <v>906600</v>
      </c>
      <c r="E400" s="54"/>
      <c r="F400" s="54"/>
      <c r="G400" s="54"/>
      <c r="H400" s="54"/>
      <c r="I400" s="54">
        <v>906600</v>
      </c>
    </row>
    <row r="401" spans="1:9" ht="78.75">
      <c r="A401" s="59"/>
      <c r="B401" s="59"/>
      <c r="C401" s="47" t="s">
        <v>232</v>
      </c>
      <c r="D401" s="54">
        <v>150000</v>
      </c>
      <c r="E401" s="54"/>
      <c r="F401" s="54"/>
      <c r="G401" s="54"/>
      <c r="H401" s="54"/>
      <c r="I401" s="54">
        <v>150000</v>
      </c>
    </row>
    <row r="402" spans="1:9" ht="11.25">
      <c r="A402" s="59"/>
      <c r="B402" s="50" t="s">
        <v>437</v>
      </c>
      <c r="C402" s="51"/>
      <c r="D402" s="52">
        <v>1056900</v>
      </c>
      <c r="E402" s="52">
        <v>0</v>
      </c>
      <c r="F402" s="52">
        <v>2500</v>
      </c>
      <c r="G402" s="52">
        <v>0</v>
      </c>
      <c r="H402" s="52">
        <v>0</v>
      </c>
      <c r="I402" s="52">
        <v>1059400</v>
      </c>
    </row>
    <row r="403" spans="1:9" ht="45">
      <c r="A403" s="59"/>
      <c r="B403" s="428" t="s">
        <v>438</v>
      </c>
      <c r="C403" s="47" t="s">
        <v>212</v>
      </c>
      <c r="D403" s="54">
        <v>7300000</v>
      </c>
      <c r="E403" s="54"/>
      <c r="F403" s="54"/>
      <c r="G403" s="54"/>
      <c r="H403" s="54"/>
      <c r="I403" s="54">
        <v>7300000</v>
      </c>
    </row>
    <row r="404" spans="1:9" ht="78.75">
      <c r="A404" s="59"/>
      <c r="B404" s="430"/>
      <c r="C404" s="47" t="s">
        <v>232</v>
      </c>
      <c r="D404" s="54">
        <v>750000</v>
      </c>
      <c r="E404" s="54"/>
      <c r="F404" s="54">
        <v>20635</v>
      </c>
      <c r="G404" s="54"/>
      <c r="H404" s="54"/>
      <c r="I404" s="54">
        <v>770635</v>
      </c>
    </row>
    <row r="405" spans="1:9" ht="11.25">
      <c r="A405" s="59"/>
      <c r="B405" s="50" t="s">
        <v>439</v>
      </c>
      <c r="C405" s="51"/>
      <c r="D405" s="52">
        <v>8050000</v>
      </c>
      <c r="E405" s="52">
        <v>0</v>
      </c>
      <c r="F405" s="52">
        <v>20635</v>
      </c>
      <c r="G405" s="52">
        <v>0</v>
      </c>
      <c r="H405" s="52">
        <v>0</v>
      </c>
      <c r="I405" s="52">
        <v>8070635</v>
      </c>
    </row>
    <row r="406" spans="1:9" ht="78.75">
      <c r="A406" s="59"/>
      <c r="B406" s="53" t="s">
        <v>440</v>
      </c>
      <c r="C406" s="47" t="s">
        <v>232</v>
      </c>
      <c r="D406" s="54">
        <v>100000</v>
      </c>
      <c r="E406" s="54"/>
      <c r="F406" s="54"/>
      <c r="G406" s="54"/>
      <c r="H406" s="54"/>
      <c r="I406" s="54">
        <v>100000</v>
      </c>
    </row>
    <row r="407" spans="1:9" ht="11.25">
      <c r="A407" s="59"/>
      <c r="B407" s="50" t="s">
        <v>441</v>
      </c>
      <c r="C407" s="51"/>
      <c r="D407" s="52">
        <v>100000</v>
      </c>
      <c r="E407" s="52">
        <v>0</v>
      </c>
      <c r="F407" s="52">
        <v>0</v>
      </c>
      <c r="G407" s="52">
        <v>0</v>
      </c>
      <c r="H407" s="52">
        <v>0</v>
      </c>
      <c r="I407" s="52">
        <v>100000</v>
      </c>
    </row>
    <row r="408" spans="1:9" ht="22.5">
      <c r="A408" s="59"/>
      <c r="B408" s="428" t="s">
        <v>442</v>
      </c>
      <c r="C408" s="47" t="s">
        <v>206</v>
      </c>
      <c r="D408" s="54">
        <v>5000</v>
      </c>
      <c r="E408" s="54"/>
      <c r="F408" s="54"/>
      <c r="G408" s="54"/>
      <c r="H408" s="54"/>
      <c r="I408" s="54">
        <v>5000</v>
      </c>
    </row>
    <row r="409" spans="1:9" ht="45">
      <c r="A409" s="59"/>
      <c r="B409" s="429"/>
      <c r="C409" s="47" t="s">
        <v>212</v>
      </c>
      <c r="D409" s="54">
        <v>1019556</v>
      </c>
      <c r="E409" s="54"/>
      <c r="F409" s="54"/>
      <c r="G409" s="54"/>
      <c r="H409" s="54"/>
      <c r="I409" s="54">
        <v>1019556</v>
      </c>
    </row>
    <row r="410" spans="1:9" ht="11.25">
      <c r="A410" s="59"/>
      <c r="B410" s="429"/>
      <c r="C410" s="47" t="s">
        <v>230</v>
      </c>
      <c r="D410" s="54">
        <v>200000</v>
      </c>
      <c r="E410" s="54"/>
      <c r="F410" s="54"/>
      <c r="G410" s="54"/>
      <c r="H410" s="54"/>
      <c r="I410" s="54">
        <v>200000</v>
      </c>
    </row>
    <row r="411" spans="1:9" ht="78.75">
      <c r="A411" s="59"/>
      <c r="B411" s="430"/>
      <c r="C411" s="47" t="s">
        <v>232</v>
      </c>
      <c r="D411" s="54">
        <v>70000</v>
      </c>
      <c r="E411" s="54"/>
      <c r="F411" s="54"/>
      <c r="G411" s="54"/>
      <c r="H411" s="54"/>
      <c r="I411" s="54">
        <v>70000</v>
      </c>
    </row>
    <row r="412" spans="1:9" ht="11.25">
      <c r="A412" s="59"/>
      <c r="B412" s="50" t="s">
        <v>443</v>
      </c>
      <c r="C412" s="51"/>
      <c r="D412" s="52">
        <v>1294556</v>
      </c>
      <c r="E412" s="52">
        <v>0</v>
      </c>
      <c r="F412" s="52">
        <v>0</v>
      </c>
      <c r="G412" s="52">
        <v>0</v>
      </c>
      <c r="H412" s="52">
        <v>0</v>
      </c>
      <c r="I412" s="52">
        <v>1294556</v>
      </c>
    </row>
    <row r="413" spans="1:9" ht="22.5">
      <c r="A413" s="59"/>
      <c r="B413" s="428" t="s">
        <v>444</v>
      </c>
      <c r="C413" s="47" t="s">
        <v>206</v>
      </c>
      <c r="D413" s="54">
        <v>8193340</v>
      </c>
      <c r="E413" s="54"/>
      <c r="F413" s="54"/>
      <c r="G413" s="54"/>
      <c r="H413" s="54"/>
      <c r="I413" s="54">
        <v>8193340</v>
      </c>
    </row>
    <row r="414" spans="1:9" ht="22.5">
      <c r="A414" s="59"/>
      <c r="B414" s="429"/>
      <c r="C414" s="47" t="s">
        <v>207</v>
      </c>
      <c r="D414" s="54">
        <v>25000</v>
      </c>
      <c r="E414" s="54"/>
      <c r="F414" s="54"/>
      <c r="G414" s="54"/>
      <c r="H414" s="54"/>
      <c r="I414" s="54">
        <v>25000</v>
      </c>
    </row>
    <row r="415" spans="1:9" ht="45">
      <c r="A415" s="59"/>
      <c r="B415" s="415"/>
      <c r="C415" s="47" t="s">
        <v>212</v>
      </c>
      <c r="D415" s="54">
        <v>2467834</v>
      </c>
      <c r="E415" s="54"/>
      <c r="F415" s="54">
        <v>7000</v>
      </c>
      <c r="G415" s="54"/>
      <c r="H415" s="54"/>
      <c r="I415" s="54">
        <v>2474834</v>
      </c>
    </row>
    <row r="416" spans="1:9" ht="78.75">
      <c r="A416" s="59"/>
      <c r="B416" s="59"/>
      <c r="C416" s="47" t="s">
        <v>232</v>
      </c>
      <c r="D416" s="54">
        <v>3181451</v>
      </c>
      <c r="E416" s="54"/>
      <c r="F416" s="54">
        <v>34000</v>
      </c>
      <c r="G416" s="54"/>
      <c r="H416" s="54"/>
      <c r="I416" s="54">
        <v>3215451</v>
      </c>
    </row>
    <row r="417" spans="1:9" ht="56.25">
      <c r="A417" s="59"/>
      <c r="B417" s="68"/>
      <c r="C417" s="47" t="s">
        <v>235</v>
      </c>
      <c r="D417" s="54">
        <v>7718601</v>
      </c>
      <c r="E417" s="54"/>
      <c r="F417" s="54"/>
      <c r="G417" s="54"/>
      <c r="H417" s="54"/>
      <c r="I417" s="54">
        <v>7718601</v>
      </c>
    </row>
    <row r="418" spans="1:9" ht="11.25">
      <c r="A418" s="59"/>
      <c r="B418" s="50" t="s">
        <v>445</v>
      </c>
      <c r="C418" s="51"/>
      <c r="D418" s="52">
        <v>21586226</v>
      </c>
      <c r="E418" s="52">
        <v>0</v>
      </c>
      <c r="F418" s="52">
        <v>41000</v>
      </c>
      <c r="G418" s="52">
        <v>0</v>
      </c>
      <c r="H418" s="52">
        <v>0</v>
      </c>
      <c r="I418" s="52">
        <v>21627226</v>
      </c>
    </row>
    <row r="419" spans="1:9" ht="11.25">
      <c r="A419" s="55" t="s">
        <v>202</v>
      </c>
      <c r="B419" s="56"/>
      <c r="C419" s="57"/>
      <c r="D419" s="58">
        <v>78375274</v>
      </c>
      <c r="E419" s="58">
        <v>0</v>
      </c>
      <c r="F419" s="58">
        <v>272448</v>
      </c>
      <c r="G419" s="58">
        <v>0</v>
      </c>
      <c r="H419" s="58">
        <v>0</v>
      </c>
      <c r="I419" s="58">
        <v>78647722</v>
      </c>
    </row>
    <row r="420" spans="1:9" ht="22.5">
      <c r="A420" s="425" t="s">
        <v>446</v>
      </c>
      <c r="B420" s="428" t="s">
        <v>447</v>
      </c>
      <c r="C420" s="47" t="s">
        <v>206</v>
      </c>
      <c r="D420" s="54">
        <v>200000</v>
      </c>
      <c r="E420" s="54"/>
      <c r="F420" s="54"/>
      <c r="G420" s="54"/>
      <c r="H420" s="54"/>
      <c r="I420" s="54">
        <v>200000</v>
      </c>
    </row>
    <row r="421" spans="1:9" ht="22.5">
      <c r="A421" s="426"/>
      <c r="B421" s="429"/>
      <c r="C421" s="47" t="s">
        <v>207</v>
      </c>
      <c r="D421" s="54">
        <v>200000</v>
      </c>
      <c r="E421" s="54"/>
      <c r="F421" s="54"/>
      <c r="G421" s="54"/>
      <c r="H421" s="54"/>
      <c r="I421" s="54">
        <v>200000</v>
      </c>
    </row>
    <row r="422" spans="1:9" ht="45">
      <c r="A422" s="427"/>
      <c r="B422" s="415"/>
      <c r="C422" s="47" t="s">
        <v>212</v>
      </c>
      <c r="D422" s="54">
        <v>9682800</v>
      </c>
      <c r="E422" s="54"/>
      <c r="F422" s="54">
        <v>164369</v>
      </c>
      <c r="G422" s="54"/>
      <c r="H422" s="54"/>
      <c r="I422" s="54">
        <v>9847169</v>
      </c>
    </row>
    <row r="423" spans="1:9" ht="78.75">
      <c r="A423" s="59"/>
      <c r="B423" s="59"/>
      <c r="C423" s="47" t="s">
        <v>247</v>
      </c>
      <c r="D423" s="54">
        <v>100000</v>
      </c>
      <c r="E423" s="54"/>
      <c r="F423" s="54"/>
      <c r="G423" s="54"/>
      <c r="H423" s="54"/>
      <c r="I423" s="54">
        <v>100000</v>
      </c>
    </row>
    <row r="424" spans="1:9" ht="11.25">
      <c r="A424" s="59"/>
      <c r="B424" s="50" t="s">
        <v>448</v>
      </c>
      <c r="C424" s="51"/>
      <c r="D424" s="52">
        <v>10182800</v>
      </c>
      <c r="E424" s="52">
        <v>0</v>
      </c>
      <c r="F424" s="52">
        <v>164369</v>
      </c>
      <c r="G424" s="52">
        <v>0</v>
      </c>
      <c r="H424" s="52">
        <v>0</v>
      </c>
      <c r="I424" s="52">
        <v>10347169</v>
      </c>
    </row>
    <row r="425" spans="1:9" ht="11.25">
      <c r="A425" s="59"/>
      <c r="B425" s="428" t="s">
        <v>449</v>
      </c>
      <c r="C425" s="47" t="s">
        <v>230</v>
      </c>
      <c r="D425" s="54">
        <v>6897500</v>
      </c>
      <c r="E425" s="54"/>
      <c r="F425" s="54"/>
      <c r="G425" s="54"/>
      <c r="H425" s="54"/>
      <c r="I425" s="54">
        <v>6897500</v>
      </c>
    </row>
    <row r="426" spans="1:9" ht="78.75">
      <c r="A426" s="59"/>
      <c r="B426" s="430"/>
      <c r="C426" s="47" t="s">
        <v>232</v>
      </c>
      <c r="D426" s="54">
        <v>5659967</v>
      </c>
      <c r="E426" s="54"/>
      <c r="F426" s="54"/>
      <c r="G426" s="54"/>
      <c r="H426" s="54"/>
      <c r="I426" s="54">
        <v>5659967</v>
      </c>
    </row>
    <row r="427" spans="1:9" ht="11.25">
      <c r="A427" s="59"/>
      <c r="B427" s="50" t="s">
        <v>450</v>
      </c>
      <c r="C427" s="51"/>
      <c r="D427" s="52">
        <v>12557467</v>
      </c>
      <c r="E427" s="52">
        <v>0</v>
      </c>
      <c r="F427" s="52">
        <v>0</v>
      </c>
      <c r="G427" s="52">
        <v>0</v>
      </c>
      <c r="H427" s="52">
        <v>0</v>
      </c>
      <c r="I427" s="52">
        <v>12557467</v>
      </c>
    </row>
    <row r="428" spans="1:9" ht="11.25">
      <c r="A428" s="59"/>
      <c r="B428" s="428" t="s">
        <v>451</v>
      </c>
      <c r="C428" s="47" t="s">
        <v>230</v>
      </c>
      <c r="D428" s="54">
        <v>3463520</v>
      </c>
      <c r="E428" s="54"/>
      <c r="F428" s="54">
        <v>14868</v>
      </c>
      <c r="G428" s="54"/>
      <c r="H428" s="54"/>
      <c r="I428" s="54">
        <v>3478388</v>
      </c>
    </row>
    <row r="429" spans="1:9" ht="78.75">
      <c r="A429" s="59"/>
      <c r="B429" s="430"/>
      <c r="C429" s="47" t="s">
        <v>232</v>
      </c>
      <c r="D429" s="54">
        <v>90000</v>
      </c>
      <c r="E429" s="54"/>
      <c r="F429" s="54"/>
      <c r="G429" s="54"/>
      <c r="H429" s="54"/>
      <c r="I429" s="54">
        <v>90000</v>
      </c>
    </row>
    <row r="430" spans="1:9" ht="11.25">
      <c r="A430" s="59"/>
      <c r="B430" s="50" t="s">
        <v>452</v>
      </c>
      <c r="C430" s="51"/>
      <c r="D430" s="52">
        <v>3553520</v>
      </c>
      <c r="E430" s="52">
        <v>0</v>
      </c>
      <c r="F430" s="52">
        <v>14868</v>
      </c>
      <c r="G430" s="52">
        <v>0</v>
      </c>
      <c r="H430" s="52">
        <v>0</v>
      </c>
      <c r="I430" s="52">
        <v>3568388</v>
      </c>
    </row>
    <row r="431" spans="1:9" ht="11.25">
      <c r="A431" s="59"/>
      <c r="B431" s="428" t="s">
        <v>453</v>
      </c>
      <c r="C431" s="47" t="s">
        <v>230</v>
      </c>
      <c r="D431" s="54">
        <v>6352500</v>
      </c>
      <c r="E431" s="54"/>
      <c r="F431" s="54">
        <v>38565</v>
      </c>
      <c r="G431" s="54"/>
      <c r="H431" s="54"/>
      <c r="I431" s="54">
        <v>6391065</v>
      </c>
    </row>
    <row r="432" spans="1:9" ht="78.75">
      <c r="A432" s="59"/>
      <c r="B432" s="430"/>
      <c r="C432" s="47" t="s">
        <v>232</v>
      </c>
      <c r="D432" s="54">
        <v>100000</v>
      </c>
      <c r="E432" s="54"/>
      <c r="F432" s="54"/>
      <c r="G432" s="54"/>
      <c r="H432" s="54"/>
      <c r="I432" s="54">
        <v>100000</v>
      </c>
    </row>
    <row r="433" spans="1:9" ht="11.25">
      <c r="A433" s="59"/>
      <c r="B433" s="50" t="s">
        <v>454</v>
      </c>
      <c r="C433" s="51"/>
      <c r="D433" s="52">
        <v>6452500</v>
      </c>
      <c r="E433" s="52">
        <v>0</v>
      </c>
      <c r="F433" s="52">
        <v>38565</v>
      </c>
      <c r="G433" s="52">
        <v>0</v>
      </c>
      <c r="H433" s="52">
        <v>0</v>
      </c>
      <c r="I433" s="52">
        <v>6491065</v>
      </c>
    </row>
    <row r="434" spans="1:9" s="75" customFormat="1" ht="45">
      <c r="A434" s="60"/>
      <c r="B434" s="428" t="s">
        <v>455</v>
      </c>
      <c r="C434" s="62" t="s">
        <v>212</v>
      </c>
      <c r="D434" s="63">
        <v>500000</v>
      </c>
      <c r="E434" s="63"/>
      <c r="F434" s="63"/>
      <c r="G434" s="63"/>
      <c r="H434" s="63"/>
      <c r="I434" s="63">
        <v>500000</v>
      </c>
    </row>
    <row r="435" spans="1:9" ht="11.25">
      <c r="A435" s="59"/>
      <c r="B435" s="429"/>
      <c r="C435" s="47" t="s">
        <v>230</v>
      </c>
      <c r="D435" s="54">
        <v>3314400</v>
      </c>
      <c r="E435" s="54"/>
      <c r="F435" s="54"/>
      <c r="G435" s="54"/>
      <c r="H435" s="54"/>
      <c r="I435" s="54">
        <v>3314400</v>
      </c>
    </row>
    <row r="436" spans="1:9" ht="11.25">
      <c r="A436" s="59"/>
      <c r="B436" s="50" t="s">
        <v>456</v>
      </c>
      <c r="C436" s="51"/>
      <c r="D436" s="52">
        <v>3814400</v>
      </c>
      <c r="E436" s="52">
        <v>0</v>
      </c>
      <c r="F436" s="52">
        <v>0</v>
      </c>
      <c r="G436" s="52">
        <v>0</v>
      </c>
      <c r="H436" s="52">
        <v>0</v>
      </c>
      <c r="I436" s="52">
        <v>3814400</v>
      </c>
    </row>
    <row r="437" spans="1:9" ht="22.5">
      <c r="A437" s="59"/>
      <c r="B437" s="428" t="s">
        <v>457</v>
      </c>
      <c r="C437" s="47" t="s">
        <v>206</v>
      </c>
      <c r="D437" s="54">
        <v>80000</v>
      </c>
      <c r="E437" s="54"/>
      <c r="F437" s="54"/>
      <c r="G437" s="54"/>
      <c r="H437" s="54"/>
      <c r="I437" s="54">
        <v>80000</v>
      </c>
    </row>
    <row r="438" spans="1:9" ht="45">
      <c r="A438" s="59"/>
      <c r="B438" s="429"/>
      <c r="C438" s="47" t="s">
        <v>212</v>
      </c>
      <c r="D438" s="54">
        <v>682000</v>
      </c>
      <c r="E438" s="54"/>
      <c r="F438" s="54"/>
      <c r="G438" s="54"/>
      <c r="H438" s="54"/>
      <c r="I438" s="54">
        <v>682000</v>
      </c>
    </row>
    <row r="439" spans="1:9" ht="11.25">
      <c r="A439" s="59"/>
      <c r="B439" s="430"/>
      <c r="C439" s="47" t="s">
        <v>230</v>
      </c>
      <c r="D439" s="54">
        <v>1110990</v>
      </c>
      <c r="E439" s="54"/>
      <c r="F439" s="54"/>
      <c r="G439" s="54"/>
      <c r="H439" s="54"/>
      <c r="I439" s="54">
        <v>1110990</v>
      </c>
    </row>
    <row r="440" spans="1:9" ht="11.25">
      <c r="A440" s="59"/>
      <c r="B440" s="50" t="s">
        <v>458</v>
      </c>
      <c r="C440" s="51"/>
      <c r="D440" s="52">
        <v>1872990</v>
      </c>
      <c r="E440" s="52">
        <v>0</v>
      </c>
      <c r="F440" s="52">
        <v>0</v>
      </c>
      <c r="G440" s="52">
        <v>0</v>
      </c>
      <c r="H440" s="52">
        <v>0</v>
      </c>
      <c r="I440" s="52">
        <v>1872990</v>
      </c>
    </row>
    <row r="441" spans="1:9" ht="11.25">
      <c r="A441" s="55" t="s">
        <v>459</v>
      </c>
      <c r="B441" s="56"/>
      <c r="C441" s="57"/>
      <c r="D441" s="58">
        <v>38433677</v>
      </c>
      <c r="E441" s="58">
        <v>0</v>
      </c>
      <c r="F441" s="58">
        <v>217802</v>
      </c>
      <c r="G441" s="58">
        <v>0</v>
      </c>
      <c r="H441" s="58">
        <v>0</v>
      </c>
      <c r="I441" s="58">
        <v>38651479</v>
      </c>
    </row>
    <row r="442" spans="1:9" ht="22.5">
      <c r="A442" s="431" t="s">
        <v>203</v>
      </c>
      <c r="B442" s="434" t="s">
        <v>460</v>
      </c>
      <c r="C442" s="47" t="s">
        <v>206</v>
      </c>
      <c r="D442" s="54">
        <v>39510</v>
      </c>
      <c r="E442" s="54"/>
      <c r="F442" s="54"/>
      <c r="G442" s="54"/>
      <c r="H442" s="54"/>
      <c r="I442" s="54">
        <v>39510</v>
      </c>
    </row>
    <row r="443" spans="1:9" ht="22.5">
      <c r="A443" s="432"/>
      <c r="B443" s="413"/>
      <c r="C443" s="47" t="s">
        <v>207</v>
      </c>
      <c r="D443" s="54">
        <v>49900</v>
      </c>
      <c r="E443" s="54"/>
      <c r="F443" s="54"/>
      <c r="G443" s="54"/>
      <c r="H443" s="54"/>
      <c r="I443" s="54">
        <v>49900</v>
      </c>
    </row>
    <row r="444" spans="1:9" ht="45">
      <c r="A444" s="433"/>
      <c r="B444" s="414"/>
      <c r="C444" s="47" t="s">
        <v>212</v>
      </c>
      <c r="D444" s="54">
        <v>2348390</v>
      </c>
      <c r="E444" s="54"/>
      <c r="F444" s="54"/>
      <c r="G444" s="54"/>
      <c r="H444" s="54"/>
      <c r="I444" s="54">
        <v>2348390</v>
      </c>
    </row>
    <row r="445" spans="1:9" ht="11.25">
      <c r="A445" s="59"/>
      <c r="B445" s="59"/>
      <c r="C445" s="47" t="s">
        <v>230</v>
      </c>
      <c r="D445" s="54">
        <v>2000000</v>
      </c>
      <c r="E445" s="54"/>
      <c r="F445" s="54"/>
      <c r="G445" s="54"/>
      <c r="H445" s="54"/>
      <c r="I445" s="54">
        <v>2000000</v>
      </c>
    </row>
    <row r="446" spans="1:9" ht="78.75">
      <c r="A446" s="59"/>
      <c r="B446" s="59"/>
      <c r="C446" s="47" t="s">
        <v>232</v>
      </c>
      <c r="D446" s="54">
        <v>12414000</v>
      </c>
      <c r="E446" s="54"/>
      <c r="F446" s="54"/>
      <c r="G446" s="54"/>
      <c r="H446" s="54"/>
      <c r="I446" s="54">
        <v>12414000</v>
      </c>
    </row>
    <row r="447" spans="1:9" ht="11.25">
      <c r="A447" s="59"/>
      <c r="B447" s="50" t="s">
        <v>461</v>
      </c>
      <c r="C447" s="51"/>
      <c r="D447" s="52">
        <v>16851800</v>
      </c>
      <c r="E447" s="52">
        <v>0</v>
      </c>
      <c r="F447" s="52">
        <v>0</v>
      </c>
      <c r="G447" s="52">
        <v>0</v>
      </c>
      <c r="H447" s="52">
        <v>0</v>
      </c>
      <c r="I447" s="52">
        <v>16851800</v>
      </c>
    </row>
    <row r="448" spans="1:9" ht="22.5">
      <c r="A448" s="59"/>
      <c r="B448" s="428" t="s">
        <v>462</v>
      </c>
      <c r="C448" s="47" t="s">
        <v>206</v>
      </c>
      <c r="D448" s="54">
        <v>4061661</v>
      </c>
      <c r="E448" s="54"/>
      <c r="F448" s="54"/>
      <c r="G448" s="54"/>
      <c r="H448" s="54"/>
      <c r="I448" s="54">
        <v>4061661</v>
      </c>
    </row>
    <row r="449" spans="1:9" ht="22.5">
      <c r="A449" s="59"/>
      <c r="B449" s="429"/>
      <c r="C449" s="47" t="s">
        <v>207</v>
      </c>
      <c r="D449" s="54">
        <v>585750</v>
      </c>
      <c r="E449" s="54"/>
      <c r="F449" s="54"/>
      <c r="G449" s="54"/>
      <c r="H449" s="54"/>
      <c r="I449" s="54">
        <v>585750</v>
      </c>
    </row>
    <row r="450" spans="1:9" ht="45">
      <c r="A450" s="59"/>
      <c r="B450" s="429"/>
      <c r="C450" s="47" t="s">
        <v>212</v>
      </c>
      <c r="D450" s="54">
        <v>2870121</v>
      </c>
      <c r="E450" s="54"/>
      <c r="F450" s="54">
        <v>75200</v>
      </c>
      <c r="G450" s="54"/>
      <c r="H450" s="54"/>
      <c r="I450" s="54">
        <v>2945321</v>
      </c>
    </row>
    <row r="451" spans="1:9" ht="11.25">
      <c r="A451" s="59"/>
      <c r="B451" s="429"/>
      <c r="C451" s="47" t="s">
        <v>230</v>
      </c>
      <c r="D451" s="54">
        <v>200000</v>
      </c>
      <c r="E451" s="54"/>
      <c r="F451" s="54"/>
      <c r="G451" s="54"/>
      <c r="H451" s="54"/>
      <c r="I451" s="54">
        <v>200000</v>
      </c>
    </row>
    <row r="452" spans="1:9" ht="78.75">
      <c r="A452" s="59"/>
      <c r="B452" s="430"/>
      <c r="C452" s="47" t="s">
        <v>232</v>
      </c>
      <c r="D452" s="54"/>
      <c r="E452" s="54"/>
      <c r="F452" s="54">
        <v>4000</v>
      </c>
      <c r="G452" s="54"/>
      <c r="H452" s="54"/>
      <c r="I452" s="54">
        <v>4000</v>
      </c>
    </row>
    <row r="453" spans="1:9" ht="11.25">
      <c r="A453" s="59"/>
      <c r="B453" s="50" t="s">
        <v>463</v>
      </c>
      <c r="C453" s="51"/>
      <c r="D453" s="52">
        <v>7717532</v>
      </c>
      <c r="E453" s="52">
        <v>0</v>
      </c>
      <c r="F453" s="52">
        <v>79200</v>
      </c>
      <c r="G453" s="52">
        <v>0</v>
      </c>
      <c r="H453" s="52">
        <v>0</v>
      </c>
      <c r="I453" s="52">
        <v>7796732</v>
      </c>
    </row>
    <row r="454" spans="1:9" ht="22.5">
      <c r="A454" s="59"/>
      <c r="B454" s="428" t="s">
        <v>464</v>
      </c>
      <c r="C454" s="47" t="s">
        <v>206</v>
      </c>
      <c r="D454" s="54">
        <v>528105</v>
      </c>
      <c r="E454" s="54"/>
      <c r="F454" s="54"/>
      <c r="G454" s="54"/>
      <c r="H454" s="54"/>
      <c r="I454" s="54">
        <v>528105</v>
      </c>
    </row>
    <row r="455" spans="1:9" ht="22.5">
      <c r="A455" s="59"/>
      <c r="B455" s="429"/>
      <c r="C455" s="47" t="s">
        <v>207</v>
      </c>
      <c r="D455" s="54">
        <v>9100</v>
      </c>
      <c r="E455" s="54"/>
      <c r="F455" s="54"/>
      <c r="G455" s="54"/>
      <c r="H455" s="54"/>
      <c r="I455" s="54">
        <v>9100</v>
      </c>
    </row>
    <row r="456" spans="1:9" ht="45">
      <c r="A456" s="59"/>
      <c r="B456" s="429"/>
      <c r="C456" s="47" t="s">
        <v>212</v>
      </c>
      <c r="D456" s="54">
        <v>209910</v>
      </c>
      <c r="E456" s="54"/>
      <c r="F456" s="54"/>
      <c r="G456" s="54"/>
      <c r="H456" s="54"/>
      <c r="I456" s="54">
        <v>209910</v>
      </c>
    </row>
    <row r="457" spans="1:9" ht="78.75">
      <c r="A457" s="59"/>
      <c r="B457" s="46"/>
      <c r="C457" s="47" t="s">
        <v>232</v>
      </c>
      <c r="D457" s="54">
        <v>1000000</v>
      </c>
      <c r="E457" s="54"/>
      <c r="F457" s="54"/>
      <c r="G457" s="54"/>
      <c r="H457" s="54"/>
      <c r="I457" s="54">
        <v>1000000</v>
      </c>
    </row>
    <row r="458" spans="1:9" ht="11.25">
      <c r="A458" s="59"/>
      <c r="B458" s="50" t="s">
        <v>465</v>
      </c>
      <c r="C458" s="51"/>
      <c r="D458" s="52">
        <v>1747115</v>
      </c>
      <c r="E458" s="52">
        <v>0</v>
      </c>
      <c r="F458" s="52">
        <v>0</v>
      </c>
      <c r="G458" s="52">
        <v>0</v>
      </c>
      <c r="H458" s="52">
        <v>0</v>
      </c>
      <c r="I458" s="52">
        <v>1747115</v>
      </c>
    </row>
    <row r="459" spans="1:9" ht="11.25">
      <c r="A459" s="55" t="s">
        <v>204</v>
      </c>
      <c r="B459" s="56"/>
      <c r="C459" s="57"/>
      <c r="D459" s="58">
        <v>26316447</v>
      </c>
      <c r="E459" s="58">
        <v>0</v>
      </c>
      <c r="F459" s="58">
        <v>79200</v>
      </c>
      <c r="G459" s="58">
        <v>0</v>
      </c>
      <c r="H459" s="58">
        <v>0</v>
      </c>
      <c r="I459" s="58">
        <v>26395647</v>
      </c>
    </row>
    <row r="460" spans="1:9" ht="11.25">
      <c r="A460" s="76" t="s">
        <v>116</v>
      </c>
      <c r="B460" s="77"/>
      <c r="C460" s="78"/>
      <c r="D460" s="52">
        <v>1139145109</v>
      </c>
      <c r="E460" s="52">
        <v>11472591</v>
      </c>
      <c r="F460" s="52">
        <v>1787083</v>
      </c>
      <c r="G460" s="52">
        <v>43128780</v>
      </c>
      <c r="H460" s="52">
        <v>17720190</v>
      </c>
      <c r="I460" s="52">
        <v>1213253753</v>
      </c>
    </row>
    <row r="461" ht="11.25">
      <c r="I461" s="40">
        <v>0</v>
      </c>
    </row>
  </sheetData>
  <mergeCells count="90">
    <mergeCell ref="B22:B24"/>
    <mergeCell ref="A5:A8"/>
    <mergeCell ref="B12:B13"/>
    <mergeCell ref="A16:A17"/>
    <mergeCell ref="A19:A20"/>
    <mergeCell ref="A52:A54"/>
    <mergeCell ref="A61:A62"/>
    <mergeCell ref="B61:B62"/>
    <mergeCell ref="A44:A46"/>
    <mergeCell ref="B44:B45"/>
    <mergeCell ref="B54:B55"/>
    <mergeCell ref="B93:B95"/>
    <mergeCell ref="B98:B100"/>
    <mergeCell ref="B65:B66"/>
    <mergeCell ref="B74:B75"/>
    <mergeCell ref="B78:B79"/>
    <mergeCell ref="B82:B84"/>
    <mergeCell ref="A118:A119"/>
    <mergeCell ref="A121:A123"/>
    <mergeCell ref="B105:B106"/>
    <mergeCell ref="B108:B110"/>
    <mergeCell ref="B113:B115"/>
    <mergeCell ref="B125:B127"/>
    <mergeCell ref="B129:B130"/>
    <mergeCell ref="B134:B135"/>
    <mergeCell ref="B138:B139"/>
    <mergeCell ref="B165:B167"/>
    <mergeCell ref="B170:B173"/>
    <mergeCell ref="B183:B185"/>
    <mergeCell ref="A145:A147"/>
    <mergeCell ref="B149:B150"/>
    <mergeCell ref="A158:A159"/>
    <mergeCell ref="B158:B160"/>
    <mergeCell ref="B190:B192"/>
    <mergeCell ref="B196:B198"/>
    <mergeCell ref="B202:B204"/>
    <mergeCell ref="B206:B207"/>
    <mergeCell ref="B211:B213"/>
    <mergeCell ref="B216:B218"/>
    <mergeCell ref="B220:B222"/>
    <mergeCell ref="B224:B226"/>
    <mergeCell ref="B255:B256"/>
    <mergeCell ref="B260:B261"/>
    <mergeCell ref="B228:B230"/>
    <mergeCell ref="B234:B236"/>
    <mergeCell ref="B239:B241"/>
    <mergeCell ref="B268:B270"/>
    <mergeCell ref="A274:A275"/>
    <mergeCell ref="B274:B276"/>
    <mergeCell ref="B279:B280"/>
    <mergeCell ref="B283:B285"/>
    <mergeCell ref="B289:B291"/>
    <mergeCell ref="B293:B294"/>
    <mergeCell ref="B296:B298"/>
    <mergeCell ref="B316:B317"/>
    <mergeCell ref="B319:B320"/>
    <mergeCell ref="A328:A330"/>
    <mergeCell ref="B302:B303"/>
    <mergeCell ref="B309:B311"/>
    <mergeCell ref="B313:B314"/>
    <mergeCell ref="B334:B335"/>
    <mergeCell ref="B338:B340"/>
    <mergeCell ref="B342:B344"/>
    <mergeCell ref="A348:A350"/>
    <mergeCell ref="B348:B350"/>
    <mergeCell ref="B369:B371"/>
    <mergeCell ref="B377:B379"/>
    <mergeCell ref="B352:B354"/>
    <mergeCell ref="B356:B358"/>
    <mergeCell ref="B360:B363"/>
    <mergeCell ref="B365:B367"/>
    <mergeCell ref="A420:A422"/>
    <mergeCell ref="B420:B422"/>
    <mergeCell ref="A388:A389"/>
    <mergeCell ref="B394:B395"/>
    <mergeCell ref="B403:B404"/>
    <mergeCell ref="B431:B432"/>
    <mergeCell ref="B434:B435"/>
    <mergeCell ref="B408:B411"/>
    <mergeCell ref="B413:B415"/>
    <mergeCell ref="A2:I2"/>
    <mergeCell ref="A91:A93"/>
    <mergeCell ref="B454:B456"/>
    <mergeCell ref="B391:B392"/>
    <mergeCell ref="B437:B439"/>
    <mergeCell ref="A442:A444"/>
    <mergeCell ref="B442:B444"/>
    <mergeCell ref="B448:B452"/>
    <mergeCell ref="B425:B426"/>
    <mergeCell ref="B428:B429"/>
  </mergeCells>
  <printOptions/>
  <pageMargins left="0.31" right="0.28" top="0.54" bottom="0.71" header="0.5" footer="0.5"/>
  <pageSetup horizontalDpi="600" verticalDpi="600" orientation="portrait" paperSize="9" scale="95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1"/>
  <sheetViews>
    <sheetView workbookViewId="0" topLeftCell="A1">
      <selection activeCell="G22" sqref="G22"/>
    </sheetView>
  </sheetViews>
  <sheetFormatPr defaultColWidth="9.140625" defaultRowHeight="12.75"/>
  <cols>
    <col min="1" max="1" width="5.28125" style="130" customWidth="1"/>
    <col min="2" max="2" width="8.8515625" style="130" customWidth="1"/>
    <col min="3" max="3" width="57.7109375" style="131" customWidth="1"/>
    <col min="4" max="4" width="14.140625" style="134" customWidth="1"/>
    <col min="5" max="16384" width="9.140625" style="131" customWidth="1"/>
  </cols>
  <sheetData>
    <row r="1" ht="17.25" customHeight="1">
      <c r="D1" s="262" t="s">
        <v>576</v>
      </c>
    </row>
    <row r="2" ht="17.25" customHeight="1" hidden="1">
      <c r="D2" s="133" t="s">
        <v>492</v>
      </c>
    </row>
    <row r="3" ht="11.25" customHeight="1"/>
    <row r="4" spans="1:4" s="135" customFormat="1" ht="11.25" customHeight="1">
      <c r="A4" s="419" t="s">
        <v>493</v>
      </c>
      <c r="B4" s="419"/>
      <c r="C4" s="419"/>
      <c r="D4" s="419"/>
    </row>
    <row r="5" spans="1:4" s="135" customFormat="1" ht="17.25" customHeight="1">
      <c r="A5" s="410" t="s">
        <v>494</v>
      </c>
      <c r="B5" s="410"/>
      <c r="C5" s="410"/>
      <c r="D5" s="410"/>
    </row>
    <row r="6" spans="1:3" ht="12.75" customHeight="1">
      <c r="A6" s="137"/>
      <c r="B6" s="137"/>
      <c r="C6" s="134"/>
    </row>
    <row r="7" spans="1:4" s="142" customFormat="1" ht="24" customHeight="1">
      <c r="A7" s="138" t="s">
        <v>495</v>
      </c>
      <c r="B7" s="139" t="s">
        <v>496</v>
      </c>
      <c r="C7" s="140" t="s">
        <v>497</v>
      </c>
      <c r="D7" s="141" t="s">
        <v>498</v>
      </c>
    </row>
    <row r="8" spans="1:4" s="142" customFormat="1" ht="27" customHeight="1">
      <c r="A8" s="143">
        <v>801</v>
      </c>
      <c r="B8" s="144">
        <v>80101</v>
      </c>
      <c r="C8" s="145" t="s">
        <v>499</v>
      </c>
      <c r="D8" s="146">
        <v>3942609</v>
      </c>
    </row>
    <row r="9" spans="1:4" s="142" customFormat="1" ht="27" customHeight="1">
      <c r="A9" s="143"/>
      <c r="B9" s="144">
        <v>80103</v>
      </c>
      <c r="C9" s="145" t="s">
        <v>500</v>
      </c>
      <c r="D9" s="146">
        <f>136477+33012</f>
        <v>169489</v>
      </c>
    </row>
    <row r="10" spans="1:4" s="142" customFormat="1" ht="12">
      <c r="A10" s="143"/>
      <c r="B10" s="144">
        <v>80104</v>
      </c>
      <c r="C10" s="145" t="s">
        <v>501</v>
      </c>
      <c r="D10" s="146">
        <f>2229156+141492+746676+40656</f>
        <v>3157980</v>
      </c>
    </row>
    <row r="11" spans="1:4" s="142" customFormat="1" ht="12">
      <c r="A11" s="148"/>
      <c r="B11" s="149">
        <v>80110</v>
      </c>
      <c r="C11" s="150" t="s">
        <v>502</v>
      </c>
      <c r="D11" s="151">
        <f>4073835</f>
        <v>4073835</v>
      </c>
    </row>
    <row r="12" spans="1:4" s="142" customFormat="1" ht="24">
      <c r="A12" s="148"/>
      <c r="B12" s="149">
        <v>80120</v>
      </c>
      <c r="C12" s="150" t="s">
        <v>503</v>
      </c>
      <c r="D12" s="151">
        <v>4540336</v>
      </c>
    </row>
    <row r="13" spans="1:4" s="142" customFormat="1" ht="24">
      <c r="A13" s="148"/>
      <c r="B13" s="149">
        <v>80123</v>
      </c>
      <c r="C13" s="150" t="s">
        <v>504</v>
      </c>
      <c r="D13" s="151">
        <v>170939</v>
      </c>
    </row>
    <row r="14" spans="1:4" s="142" customFormat="1" ht="13.5" customHeight="1">
      <c r="A14" s="148"/>
      <c r="B14" s="149">
        <v>80130</v>
      </c>
      <c r="C14" s="150" t="s">
        <v>505</v>
      </c>
      <c r="D14" s="151">
        <v>4767959</v>
      </c>
    </row>
    <row r="15" spans="1:4" s="142" customFormat="1" ht="12">
      <c r="A15" s="143">
        <v>851</v>
      </c>
      <c r="B15" s="144">
        <v>85141</v>
      </c>
      <c r="C15" s="145" t="s">
        <v>506</v>
      </c>
      <c r="D15" s="146">
        <v>20000</v>
      </c>
    </row>
    <row r="16" spans="1:4" s="142" customFormat="1" ht="14.25" customHeight="1">
      <c r="A16" s="143"/>
      <c r="B16" s="144">
        <v>85153</v>
      </c>
      <c r="C16" s="145" t="s">
        <v>507</v>
      </c>
      <c r="D16" s="146">
        <v>200000</v>
      </c>
    </row>
    <row r="17" spans="1:4" s="142" customFormat="1" ht="14.25" customHeight="1">
      <c r="A17" s="143"/>
      <c r="B17" s="144">
        <v>85154</v>
      </c>
      <c r="C17" s="145" t="s">
        <v>507</v>
      </c>
      <c r="D17" s="146">
        <v>338100</v>
      </c>
    </row>
    <row r="18" spans="1:4" s="142" customFormat="1" ht="14.25" customHeight="1">
      <c r="A18" s="143"/>
      <c r="B18" s="144">
        <v>85153</v>
      </c>
      <c r="C18" s="145" t="s">
        <v>508</v>
      </c>
      <c r="D18" s="146">
        <v>80000</v>
      </c>
    </row>
    <row r="19" spans="1:4" s="142" customFormat="1" ht="24">
      <c r="A19" s="143">
        <v>854</v>
      </c>
      <c r="B19" s="144">
        <v>85419</v>
      </c>
      <c r="C19" s="145" t="s">
        <v>509</v>
      </c>
      <c r="D19" s="146">
        <f>2029710</f>
        <v>2029710</v>
      </c>
    </row>
    <row r="20" spans="1:4" s="142" customFormat="1" ht="13.5" customHeight="1">
      <c r="A20" s="148">
        <v>921</v>
      </c>
      <c r="B20" s="149">
        <v>92106</v>
      </c>
      <c r="C20" s="152" t="s">
        <v>510</v>
      </c>
      <c r="D20" s="151">
        <f>200000+808000+3613300+10000</f>
        <v>4631300</v>
      </c>
    </row>
    <row r="21" spans="1:4" s="142" customFormat="1" ht="13.5" customHeight="1">
      <c r="A21" s="148"/>
      <c r="B21" s="149">
        <v>92106</v>
      </c>
      <c r="C21" s="152" t="s">
        <v>511</v>
      </c>
      <c r="D21" s="151">
        <f>2020000+246200</f>
        <v>2266200</v>
      </c>
    </row>
    <row r="22" spans="1:4" s="142" customFormat="1" ht="13.5" customHeight="1">
      <c r="A22" s="148"/>
      <c r="B22" s="149">
        <v>92109</v>
      </c>
      <c r="C22" s="152" t="s">
        <v>512</v>
      </c>
      <c r="D22" s="151">
        <f>3473520+14868-10000</f>
        <v>3478388</v>
      </c>
    </row>
    <row r="23" spans="1:4" s="142" customFormat="1" ht="13.5" customHeight="1">
      <c r="A23" s="148"/>
      <c r="B23" s="149">
        <v>92116</v>
      </c>
      <c r="C23" s="152" t="s">
        <v>513</v>
      </c>
      <c r="D23" s="151">
        <f>6352500+38565</f>
        <v>6391065</v>
      </c>
    </row>
    <row r="24" spans="1:4" s="142" customFormat="1" ht="13.5" customHeight="1">
      <c r="A24" s="143"/>
      <c r="B24" s="144">
        <v>92118</v>
      </c>
      <c r="C24" s="153" t="s">
        <v>514</v>
      </c>
      <c r="D24" s="151">
        <f>3214400</f>
        <v>3214400</v>
      </c>
    </row>
    <row r="25" spans="1:4" s="147" customFormat="1" ht="12">
      <c r="A25" s="154"/>
      <c r="B25" s="155">
        <v>92118</v>
      </c>
      <c r="C25" s="152" t="s">
        <v>515</v>
      </c>
      <c r="D25" s="151">
        <f>100000</f>
        <v>100000</v>
      </c>
    </row>
    <row r="26" spans="1:4" s="135" customFormat="1" ht="15" customHeight="1">
      <c r="A26" s="156"/>
      <c r="B26" s="156"/>
      <c r="C26" s="157" t="s">
        <v>516</v>
      </c>
      <c r="D26" s="158">
        <f>SUM(D8:D25)</f>
        <v>43572310</v>
      </c>
    </row>
    <row r="27" spans="1:3" ht="11.25" customHeight="1">
      <c r="A27" s="137"/>
      <c r="B27" s="137"/>
      <c r="C27" s="134"/>
    </row>
    <row r="28" spans="1:4" ht="31.5" customHeight="1">
      <c r="A28" s="409" t="s">
        <v>517</v>
      </c>
      <c r="B28" s="409"/>
      <c r="C28" s="409"/>
      <c r="D28" s="409"/>
    </row>
    <row r="29" spans="1:3" ht="12.75" customHeight="1">
      <c r="A29" s="137"/>
      <c r="B29" s="137"/>
      <c r="C29" s="134"/>
    </row>
    <row r="30" spans="1:4" s="159" customFormat="1" ht="27.75" customHeight="1">
      <c r="A30" s="138" t="s">
        <v>495</v>
      </c>
      <c r="B30" s="139" t="s">
        <v>496</v>
      </c>
      <c r="C30" s="140" t="s">
        <v>497</v>
      </c>
      <c r="D30" s="141" t="s">
        <v>498</v>
      </c>
    </row>
    <row r="31" spans="1:4" s="159" customFormat="1" ht="13.5" customHeight="1">
      <c r="A31" s="143">
        <v>700</v>
      </c>
      <c r="B31" s="144">
        <v>70001</v>
      </c>
      <c r="C31" s="152" t="s">
        <v>518</v>
      </c>
      <c r="D31" s="151">
        <f>'[1]załącznik nr 4'!D8</f>
        <v>406306</v>
      </c>
    </row>
    <row r="32" spans="1:4" s="159" customFormat="1" ht="14.25" customHeight="1">
      <c r="A32" s="143"/>
      <c r="B32" s="144"/>
      <c r="C32" s="152" t="s">
        <v>519</v>
      </c>
      <c r="D32" s="151">
        <f>'[1]załącznik nr 4'!D9</f>
        <v>960308</v>
      </c>
    </row>
    <row r="33" spans="1:4" s="159" customFormat="1" ht="13.5" customHeight="1" hidden="1">
      <c r="A33" s="160">
        <v>900</v>
      </c>
      <c r="B33" s="161">
        <v>90017</v>
      </c>
      <c r="C33" s="162" t="s">
        <v>520</v>
      </c>
      <c r="D33" s="163"/>
    </row>
    <row r="34" spans="1:4" s="159" customFormat="1" ht="13.5" customHeight="1">
      <c r="A34" s="160">
        <v>926</v>
      </c>
      <c r="B34" s="161">
        <v>92601</v>
      </c>
      <c r="C34" s="162" t="s">
        <v>521</v>
      </c>
      <c r="D34" s="163">
        <f>'[1]załącznik nr 4'!D13</f>
        <v>2000000</v>
      </c>
    </row>
    <row r="35" spans="1:4" ht="14.25" customHeight="1">
      <c r="A35" s="156"/>
      <c r="B35" s="156"/>
      <c r="C35" s="157" t="s">
        <v>516</v>
      </c>
      <c r="D35" s="158">
        <f>SUM(D31:D34)</f>
        <v>3366614</v>
      </c>
    </row>
    <row r="36" spans="1:3" ht="9.75" customHeight="1">
      <c r="A36" s="137"/>
      <c r="B36" s="137"/>
      <c r="C36" s="134"/>
    </row>
    <row r="37" spans="1:4" ht="33.75" customHeight="1">
      <c r="A37" s="409" t="s">
        <v>522</v>
      </c>
      <c r="B37" s="409"/>
      <c r="C37" s="409"/>
      <c r="D37" s="409"/>
    </row>
    <row r="38" spans="1:3" ht="9.75" customHeight="1">
      <c r="A38" s="137"/>
      <c r="B38" s="137"/>
      <c r="C38" s="134"/>
    </row>
    <row r="39" spans="1:4" s="142" customFormat="1" ht="24" customHeight="1">
      <c r="A39" s="138" t="s">
        <v>495</v>
      </c>
      <c r="B39" s="139" t="s">
        <v>496</v>
      </c>
      <c r="C39" s="140" t="s">
        <v>497</v>
      </c>
      <c r="D39" s="141" t="s">
        <v>498</v>
      </c>
    </row>
    <row r="40" spans="1:4" s="159" customFormat="1" ht="12" hidden="1">
      <c r="A40" s="164">
        <v>700</v>
      </c>
      <c r="B40" s="165">
        <v>70001</v>
      </c>
      <c r="C40" s="166" t="s">
        <v>518</v>
      </c>
      <c r="D40" s="167"/>
    </row>
    <row r="41" spans="1:4" s="142" customFormat="1" ht="24">
      <c r="A41" s="148">
        <v>851</v>
      </c>
      <c r="B41" s="155">
        <v>85111</v>
      </c>
      <c r="C41" s="150" t="s">
        <v>523</v>
      </c>
      <c r="D41" s="168">
        <v>109985</v>
      </c>
    </row>
    <row r="42" spans="1:4" s="142" customFormat="1" ht="24">
      <c r="A42" s="148"/>
      <c r="B42" s="155">
        <v>85111</v>
      </c>
      <c r="C42" s="150" t="s">
        <v>524</v>
      </c>
      <c r="D42" s="168">
        <v>100000</v>
      </c>
    </row>
    <row r="43" spans="1:4" s="142" customFormat="1" ht="24">
      <c r="A43" s="148">
        <v>900</v>
      </c>
      <c r="B43" s="155">
        <v>90017</v>
      </c>
      <c r="C43" s="150" t="s">
        <v>525</v>
      </c>
      <c r="D43" s="151">
        <v>50000</v>
      </c>
    </row>
    <row r="44" spans="1:4" s="142" customFormat="1" ht="12">
      <c r="A44" s="148"/>
      <c r="B44" s="155"/>
      <c r="C44" s="150" t="s">
        <v>526</v>
      </c>
      <c r="D44" s="151">
        <v>50000</v>
      </c>
    </row>
    <row r="45" spans="1:4" s="159" customFormat="1" ht="12" hidden="1">
      <c r="A45" s="169"/>
      <c r="B45" s="170"/>
      <c r="C45" s="171" t="s">
        <v>527</v>
      </c>
      <c r="D45" s="172"/>
    </row>
    <row r="46" spans="1:4" s="159" customFormat="1" ht="12" hidden="1">
      <c r="A46" s="169"/>
      <c r="B46" s="170"/>
      <c r="C46" s="171" t="s">
        <v>528</v>
      </c>
      <c r="D46" s="172"/>
    </row>
    <row r="47" spans="1:4" s="159" customFormat="1" ht="24" hidden="1">
      <c r="A47" s="169"/>
      <c r="B47" s="170"/>
      <c r="C47" s="171" t="s">
        <v>529</v>
      </c>
      <c r="D47" s="172"/>
    </row>
    <row r="48" spans="1:4" s="159" customFormat="1" ht="24" hidden="1">
      <c r="A48" s="169"/>
      <c r="B48" s="170"/>
      <c r="C48" s="171" t="s">
        <v>530</v>
      </c>
      <c r="D48" s="172"/>
    </row>
    <row r="49" spans="1:4" s="142" customFormat="1" ht="14.25" customHeight="1">
      <c r="A49" s="148">
        <v>921</v>
      </c>
      <c r="B49" s="155">
        <v>92106</v>
      </c>
      <c r="C49" s="152" t="s">
        <v>531</v>
      </c>
      <c r="D49" s="151">
        <v>5659967</v>
      </c>
    </row>
    <row r="50" spans="1:4" s="159" customFormat="1" ht="14.25" customHeight="1" hidden="1">
      <c r="A50" s="169"/>
      <c r="B50" s="170"/>
      <c r="C50" s="166" t="s">
        <v>532</v>
      </c>
      <c r="D50" s="172"/>
    </row>
    <row r="51" spans="1:4" s="159" customFormat="1" ht="14.25" customHeight="1" hidden="1">
      <c r="A51" s="169"/>
      <c r="B51" s="170"/>
      <c r="C51" s="166" t="s">
        <v>533</v>
      </c>
      <c r="D51" s="172"/>
    </row>
    <row r="52" spans="1:4" s="142" customFormat="1" ht="14.25" customHeight="1">
      <c r="A52" s="148"/>
      <c r="B52" s="155">
        <v>92109</v>
      </c>
      <c r="C52" s="152" t="s">
        <v>534</v>
      </c>
      <c r="D52" s="151">
        <v>75000</v>
      </c>
    </row>
    <row r="53" spans="1:4" s="142" customFormat="1" ht="14.25" customHeight="1">
      <c r="A53" s="148"/>
      <c r="B53" s="155">
        <v>92109</v>
      </c>
      <c r="C53" s="152" t="s">
        <v>535</v>
      </c>
      <c r="D53" s="151">
        <v>15000</v>
      </c>
    </row>
    <row r="54" spans="1:4" s="159" customFormat="1" ht="14.25" customHeight="1" hidden="1">
      <c r="A54" s="169"/>
      <c r="B54" s="170">
        <v>92116</v>
      </c>
      <c r="C54" s="166" t="s">
        <v>536</v>
      </c>
      <c r="D54" s="172"/>
    </row>
    <row r="55" spans="1:4" s="159" customFormat="1" ht="14.25" customHeight="1" hidden="1">
      <c r="A55" s="169"/>
      <c r="B55" s="170">
        <v>92118</v>
      </c>
      <c r="C55" s="166" t="s">
        <v>537</v>
      </c>
      <c r="D55" s="172"/>
    </row>
    <row r="56" spans="1:4" s="173" customFormat="1" ht="14.25" customHeight="1" hidden="1">
      <c r="A56" s="169">
        <v>926</v>
      </c>
      <c r="B56" s="170">
        <v>92601</v>
      </c>
      <c r="C56" s="166" t="s">
        <v>538</v>
      </c>
      <c r="D56" s="172"/>
    </row>
    <row r="57" spans="1:4" s="173" customFormat="1" ht="14.25" customHeight="1" hidden="1">
      <c r="A57" s="174"/>
      <c r="B57" s="175">
        <v>92605</v>
      </c>
      <c r="C57" s="176" t="s">
        <v>539</v>
      </c>
      <c r="D57" s="177"/>
    </row>
    <row r="58" spans="1:4" s="135" customFormat="1" ht="15.75" customHeight="1">
      <c r="A58" s="156"/>
      <c r="B58" s="156"/>
      <c r="C58" s="157" t="s">
        <v>516</v>
      </c>
      <c r="D58" s="158">
        <f>SUM(D40:D57)</f>
        <v>6059952</v>
      </c>
    </row>
    <row r="59" spans="1:3" ht="10.5" customHeight="1">
      <c r="A59" s="137"/>
      <c r="B59" s="137"/>
      <c r="C59" s="134"/>
    </row>
    <row r="60" spans="1:4" ht="33.75" customHeight="1" hidden="1">
      <c r="A60" s="411" t="s">
        <v>540</v>
      </c>
      <c r="B60" s="411"/>
      <c r="C60" s="411"/>
      <c r="D60" s="411"/>
    </row>
    <row r="61" spans="1:3" ht="9.75" customHeight="1" hidden="1">
      <c r="A61" s="137"/>
      <c r="B61" s="137"/>
      <c r="C61" s="134"/>
    </row>
    <row r="62" spans="1:4" s="159" customFormat="1" ht="24.75" customHeight="1" hidden="1">
      <c r="A62" s="178" t="s">
        <v>495</v>
      </c>
      <c r="B62" s="179" t="s">
        <v>496</v>
      </c>
      <c r="C62" s="180" t="s">
        <v>497</v>
      </c>
      <c r="D62" s="181" t="s">
        <v>498</v>
      </c>
    </row>
    <row r="63" spans="1:4" s="159" customFormat="1" ht="13.5" customHeight="1" hidden="1">
      <c r="A63" s="169">
        <v>851</v>
      </c>
      <c r="B63" s="170">
        <v>85111</v>
      </c>
      <c r="C63" s="182" t="s">
        <v>541</v>
      </c>
      <c r="D63" s="183"/>
    </row>
    <row r="64" spans="1:4" s="159" customFormat="1" ht="11.25" customHeight="1" hidden="1">
      <c r="A64" s="169"/>
      <c r="B64" s="170"/>
      <c r="C64" s="182" t="s">
        <v>542</v>
      </c>
      <c r="D64" s="183"/>
    </row>
    <row r="65" spans="1:4" s="159" customFormat="1" ht="11.25" customHeight="1" hidden="1">
      <c r="A65" s="184"/>
      <c r="B65" s="185"/>
      <c r="C65" s="182" t="s">
        <v>543</v>
      </c>
      <c r="D65" s="183"/>
    </row>
    <row r="66" spans="1:4" s="159" customFormat="1" ht="11.25" customHeight="1" hidden="1">
      <c r="A66" s="184"/>
      <c r="B66" s="185"/>
      <c r="C66" s="182" t="s">
        <v>544</v>
      </c>
      <c r="D66" s="183"/>
    </row>
    <row r="67" spans="1:4" s="159" customFormat="1" ht="11.25" customHeight="1" hidden="1">
      <c r="A67" s="169"/>
      <c r="B67" s="170"/>
      <c r="C67" s="182" t="s">
        <v>545</v>
      </c>
      <c r="D67" s="183"/>
    </row>
    <row r="68" spans="1:4" s="159" customFormat="1" ht="16.5" customHeight="1" hidden="1">
      <c r="A68" s="169"/>
      <c r="B68" s="170"/>
      <c r="C68" s="182" t="s">
        <v>546</v>
      </c>
      <c r="D68" s="183"/>
    </row>
    <row r="69" spans="1:4" ht="15.75" customHeight="1" hidden="1">
      <c r="A69" s="186"/>
      <c r="B69" s="186"/>
      <c r="C69" s="187" t="s">
        <v>516</v>
      </c>
      <c r="D69" s="188">
        <f>SUM(D63:D68)</f>
        <v>0</v>
      </c>
    </row>
    <row r="70" spans="1:4" s="135" customFormat="1" ht="28.5" customHeight="1">
      <c r="A70" s="409" t="s">
        <v>547</v>
      </c>
      <c r="B70" s="409"/>
      <c r="C70" s="409"/>
      <c r="D70" s="409"/>
    </row>
    <row r="71" spans="1:4" s="135" customFormat="1" ht="6" customHeight="1">
      <c r="A71" s="189"/>
      <c r="B71" s="189"/>
      <c r="C71" s="136"/>
      <c r="D71" s="136"/>
    </row>
    <row r="72" spans="1:4" s="142" customFormat="1" ht="24" customHeight="1">
      <c r="A72" s="138" t="s">
        <v>495</v>
      </c>
      <c r="B72" s="139" t="s">
        <v>496</v>
      </c>
      <c r="C72" s="140" t="s">
        <v>497</v>
      </c>
      <c r="D72" s="141" t="s">
        <v>498</v>
      </c>
    </row>
    <row r="73" spans="1:4" s="159" customFormat="1" ht="15.75" customHeight="1" hidden="1">
      <c r="A73" s="190">
        <v>600</v>
      </c>
      <c r="B73" s="191">
        <v>60004</v>
      </c>
      <c r="C73" s="192" t="s">
        <v>548</v>
      </c>
      <c r="D73" s="193"/>
    </row>
    <row r="74" spans="1:4" s="142" customFormat="1" ht="15.75" customHeight="1">
      <c r="A74" s="194">
        <v>710</v>
      </c>
      <c r="B74" s="195">
        <v>71095</v>
      </c>
      <c r="C74" s="196" t="s">
        <v>549</v>
      </c>
      <c r="D74" s="197">
        <v>38300</v>
      </c>
    </row>
    <row r="75" spans="1:4" s="159" customFormat="1" ht="15.75" customHeight="1" hidden="1">
      <c r="A75" s="190">
        <v>750</v>
      </c>
      <c r="B75" s="191">
        <v>75023</v>
      </c>
      <c r="C75" s="192" t="s">
        <v>550</v>
      </c>
      <c r="D75" s="193"/>
    </row>
    <row r="76" spans="1:4" s="142" customFormat="1" ht="15" customHeight="1">
      <c r="A76" s="148">
        <v>801</v>
      </c>
      <c r="B76" s="195">
        <v>80103</v>
      </c>
      <c r="C76" s="196" t="s">
        <v>551</v>
      </c>
      <c r="D76" s="168">
        <v>11000</v>
      </c>
    </row>
    <row r="77" spans="1:4" s="142" customFormat="1" ht="18" customHeight="1">
      <c r="A77" s="148">
        <v>801</v>
      </c>
      <c r="B77" s="155">
        <v>80104</v>
      </c>
      <c r="C77" s="198" t="s">
        <v>552</v>
      </c>
      <c r="D77" s="168">
        <v>589000</v>
      </c>
    </row>
    <row r="78" spans="1:4" s="159" customFormat="1" ht="12" customHeight="1" hidden="1">
      <c r="A78" s="169"/>
      <c r="B78" s="170"/>
      <c r="C78" s="182"/>
      <c r="D78" s="183"/>
    </row>
    <row r="79" spans="1:4" s="159" customFormat="1" ht="12" customHeight="1" hidden="1">
      <c r="A79" s="164"/>
      <c r="B79" s="165"/>
      <c r="C79" s="182"/>
      <c r="D79" s="183"/>
    </row>
    <row r="80" spans="1:4" s="159" customFormat="1" ht="12" customHeight="1" hidden="1">
      <c r="A80" s="164"/>
      <c r="B80" s="165"/>
      <c r="C80" s="182"/>
      <c r="D80" s="183"/>
    </row>
    <row r="81" spans="1:4" s="159" customFormat="1" ht="12" customHeight="1" hidden="1">
      <c r="A81" s="164"/>
      <c r="B81" s="165"/>
      <c r="C81" s="182"/>
      <c r="D81" s="183"/>
    </row>
    <row r="82" spans="1:4" s="142" customFormat="1" ht="12">
      <c r="A82" s="143">
        <v>852</v>
      </c>
      <c r="B82" s="144">
        <v>85201</v>
      </c>
      <c r="C82" s="152" t="s">
        <v>553</v>
      </c>
      <c r="D82" s="151">
        <f>400000</f>
        <v>400000</v>
      </c>
    </row>
    <row r="83" spans="1:4" s="142" customFormat="1" ht="12">
      <c r="A83" s="143"/>
      <c r="B83" s="144">
        <v>85204</v>
      </c>
      <c r="C83" s="153" t="s">
        <v>554</v>
      </c>
      <c r="D83" s="146">
        <v>800000</v>
      </c>
    </row>
    <row r="84" spans="1:4" s="142" customFormat="1" ht="12">
      <c r="A84" s="143">
        <v>853</v>
      </c>
      <c r="B84" s="144">
        <v>85311</v>
      </c>
      <c r="C84" s="153" t="s">
        <v>555</v>
      </c>
      <c r="D84" s="146">
        <v>4932</v>
      </c>
    </row>
    <row r="85" spans="1:4" s="159" customFormat="1" ht="12" hidden="1">
      <c r="A85" s="169">
        <v>900</v>
      </c>
      <c r="B85" s="199">
        <v>90001</v>
      </c>
      <c r="C85" s="166" t="s">
        <v>556</v>
      </c>
      <c r="D85" s="172"/>
    </row>
    <row r="86" spans="1:4" s="159" customFormat="1" ht="12" hidden="1">
      <c r="A86" s="169"/>
      <c r="B86" s="199"/>
      <c r="C86" s="200"/>
      <c r="D86" s="172"/>
    </row>
    <row r="87" spans="1:4" s="173" customFormat="1" ht="12" hidden="1">
      <c r="A87" s="201"/>
      <c r="B87" s="199"/>
      <c r="C87" s="200"/>
      <c r="D87" s="172"/>
    </row>
    <row r="88" spans="1:4" s="135" customFormat="1" ht="13.5" customHeight="1">
      <c r="A88" s="156"/>
      <c r="B88" s="156"/>
      <c r="C88" s="157" t="s">
        <v>516</v>
      </c>
      <c r="D88" s="158">
        <f>SUM(D73:D87)</f>
        <v>1843232</v>
      </c>
    </row>
    <row r="89" spans="1:4" ht="13.5" customHeight="1">
      <c r="A89" s="202"/>
      <c r="B89" s="202"/>
      <c r="C89" s="203"/>
      <c r="D89" s="204"/>
    </row>
    <row r="90" spans="1:4" s="135" customFormat="1" ht="28.5" customHeight="1">
      <c r="A90" s="409" t="s">
        <v>557</v>
      </c>
      <c r="B90" s="409"/>
      <c r="C90" s="409"/>
      <c r="D90" s="409"/>
    </row>
    <row r="91" spans="1:4" s="135" customFormat="1" ht="6" customHeight="1">
      <c r="A91" s="189"/>
      <c r="B91" s="189"/>
      <c r="C91" s="136"/>
      <c r="D91" s="136"/>
    </row>
    <row r="92" spans="1:4" s="142" customFormat="1" ht="24" customHeight="1">
      <c r="A92" s="138" t="s">
        <v>495</v>
      </c>
      <c r="B92" s="139" t="s">
        <v>496</v>
      </c>
      <c r="C92" s="140" t="s">
        <v>497</v>
      </c>
      <c r="D92" s="141" t="s">
        <v>498</v>
      </c>
    </row>
    <row r="93" spans="1:4" s="159" customFormat="1" ht="15.75" customHeight="1" hidden="1">
      <c r="A93" s="190">
        <v>600</v>
      </c>
      <c r="B93" s="191">
        <v>60004</v>
      </c>
      <c r="C93" s="192" t="s">
        <v>548</v>
      </c>
      <c r="D93" s="193"/>
    </row>
    <row r="94" spans="1:4" s="142" customFormat="1" ht="15.75" customHeight="1">
      <c r="A94" s="194">
        <v>630</v>
      </c>
      <c r="B94" s="195">
        <v>63003</v>
      </c>
      <c r="C94" s="196" t="s">
        <v>558</v>
      </c>
      <c r="D94" s="197">
        <v>150000</v>
      </c>
    </row>
    <row r="95" spans="1:4" s="159" customFormat="1" ht="12" hidden="1">
      <c r="A95" s="169">
        <v>900</v>
      </c>
      <c r="B95" s="199">
        <v>90001</v>
      </c>
      <c r="C95" s="166" t="s">
        <v>556</v>
      </c>
      <c r="D95" s="172"/>
    </row>
    <row r="96" spans="1:4" s="159" customFormat="1" ht="12" hidden="1">
      <c r="A96" s="169"/>
      <c r="B96" s="199"/>
      <c r="C96" s="200"/>
      <c r="D96" s="172"/>
    </row>
    <row r="97" spans="1:4" s="173" customFormat="1" ht="12" hidden="1">
      <c r="A97" s="201"/>
      <c r="B97" s="199"/>
      <c r="C97" s="200"/>
      <c r="D97" s="172"/>
    </row>
    <row r="98" spans="1:4" s="135" customFormat="1" ht="13.5" customHeight="1">
      <c r="A98" s="156"/>
      <c r="B98" s="156"/>
      <c r="C98" s="157" t="s">
        <v>516</v>
      </c>
      <c r="D98" s="158">
        <f>SUM(D93:D97)</f>
        <v>150000</v>
      </c>
    </row>
    <row r="99" spans="1:4" ht="13.5" customHeight="1">
      <c r="A99" s="202"/>
      <c r="B99" s="202"/>
      <c r="C99" s="203"/>
      <c r="D99" s="204"/>
    </row>
    <row r="100" spans="1:4" ht="28.5" customHeight="1" hidden="1">
      <c r="A100" s="411" t="s">
        <v>559</v>
      </c>
      <c r="B100" s="411"/>
      <c r="C100" s="411"/>
      <c r="D100" s="411"/>
    </row>
    <row r="101" spans="1:3" ht="12.75" customHeight="1" hidden="1">
      <c r="A101" s="137"/>
      <c r="B101" s="137"/>
      <c r="C101" s="134"/>
    </row>
    <row r="102" spans="1:4" s="159" customFormat="1" ht="24" customHeight="1" hidden="1">
      <c r="A102" s="178" t="s">
        <v>495</v>
      </c>
      <c r="B102" s="179" t="s">
        <v>496</v>
      </c>
      <c r="C102" s="180" t="s">
        <v>497</v>
      </c>
      <c r="D102" s="181" t="s">
        <v>498</v>
      </c>
    </row>
    <row r="103" spans="1:4" s="159" customFormat="1" ht="26.25" customHeight="1" hidden="1">
      <c r="A103" s="190">
        <v>600</v>
      </c>
      <c r="B103" s="191">
        <v>60002</v>
      </c>
      <c r="C103" s="205" t="s">
        <v>560</v>
      </c>
      <c r="D103" s="193"/>
    </row>
    <row r="104" spans="1:4" ht="16.5" customHeight="1" hidden="1">
      <c r="A104" s="186"/>
      <c r="B104" s="186"/>
      <c r="C104" s="187" t="s">
        <v>516</v>
      </c>
      <c r="D104" s="188">
        <f>SUM(D103:D103)</f>
        <v>0</v>
      </c>
    </row>
    <row r="105" spans="1:4" s="135" customFormat="1" ht="13.5" customHeight="1">
      <c r="A105" s="206"/>
      <c r="B105" s="206"/>
      <c r="C105" s="207" t="s">
        <v>561</v>
      </c>
      <c r="D105" s="208">
        <f>SUM(D26,D35,D58,D88,D98,D104)</f>
        <v>54992108</v>
      </c>
    </row>
    <row r="106" spans="1:4" ht="13.5" customHeight="1">
      <c r="A106" s="202"/>
      <c r="B106" s="202"/>
      <c r="C106" s="203"/>
      <c r="D106" s="204"/>
    </row>
    <row r="107" spans="1:4" s="135" customFormat="1" ht="11.25" customHeight="1">
      <c r="A107" s="419" t="s">
        <v>562</v>
      </c>
      <c r="B107" s="419"/>
      <c r="C107" s="419"/>
      <c r="D107" s="419"/>
    </row>
    <row r="108" spans="1:4" s="135" customFormat="1" ht="11.25" customHeight="1">
      <c r="A108" s="209"/>
      <c r="B108" s="209"/>
      <c r="C108" s="209"/>
      <c r="D108" s="209"/>
    </row>
    <row r="109" spans="1:4" s="135" customFormat="1" ht="27.75" customHeight="1">
      <c r="A109" s="409" t="s">
        <v>563</v>
      </c>
      <c r="B109" s="409"/>
      <c r="C109" s="409"/>
      <c r="D109" s="409"/>
    </row>
    <row r="110" spans="1:4" s="135" customFormat="1" ht="10.5" customHeight="1">
      <c r="A110" s="189"/>
      <c r="B110" s="189"/>
      <c r="C110" s="136"/>
      <c r="D110" s="136"/>
    </row>
    <row r="111" spans="1:4" s="135" customFormat="1" ht="22.5" customHeight="1">
      <c r="A111" s="138" t="s">
        <v>495</v>
      </c>
      <c r="B111" s="139" t="s">
        <v>496</v>
      </c>
      <c r="C111" s="140" t="s">
        <v>497</v>
      </c>
      <c r="D111" s="141" t="s">
        <v>498</v>
      </c>
    </row>
    <row r="112" spans="1:4" s="135" customFormat="1" ht="24">
      <c r="A112" s="210">
        <v>710</v>
      </c>
      <c r="B112" s="211">
        <v>71095</v>
      </c>
      <c r="C112" s="212" t="s">
        <v>564</v>
      </c>
      <c r="D112" s="213">
        <v>85000</v>
      </c>
    </row>
    <row r="113" spans="1:4" s="135" customFormat="1" ht="24">
      <c r="A113" s="214"/>
      <c r="B113" s="215"/>
      <c r="C113" s="216" t="s">
        <v>565</v>
      </c>
      <c r="D113" s="151">
        <v>100000</v>
      </c>
    </row>
    <row r="114" spans="1:4" ht="24" hidden="1">
      <c r="A114" s="217">
        <v>754</v>
      </c>
      <c r="B114" s="218">
        <v>75412</v>
      </c>
      <c r="C114" s="219" t="s">
        <v>565</v>
      </c>
      <c r="D114" s="220"/>
    </row>
    <row r="115" spans="1:4" ht="30" customHeight="1" hidden="1">
      <c r="A115" s="221">
        <v>801</v>
      </c>
      <c r="B115" s="222">
        <v>80101</v>
      </c>
      <c r="C115" s="219" t="s">
        <v>565</v>
      </c>
      <c r="D115" s="220"/>
    </row>
    <row r="116" spans="1:4" ht="40.5" customHeight="1" hidden="1">
      <c r="A116" s="221"/>
      <c r="B116" s="222"/>
      <c r="C116" s="219" t="s">
        <v>566</v>
      </c>
      <c r="D116" s="220"/>
    </row>
    <row r="117" spans="1:4" s="135" customFormat="1" ht="24">
      <c r="A117" s="223">
        <v>801</v>
      </c>
      <c r="B117" s="224">
        <v>80195</v>
      </c>
      <c r="C117" s="216" t="s">
        <v>565</v>
      </c>
      <c r="D117" s="151">
        <v>189961</v>
      </c>
    </row>
    <row r="118" spans="1:4" s="135" customFormat="1" ht="24">
      <c r="A118" s="223">
        <v>851</v>
      </c>
      <c r="B118" s="224">
        <v>85149</v>
      </c>
      <c r="C118" s="216" t="s">
        <v>564</v>
      </c>
      <c r="D118" s="151">
        <v>75000</v>
      </c>
    </row>
    <row r="119" spans="1:4" s="135" customFormat="1" ht="24">
      <c r="A119" s="223"/>
      <c r="B119" s="224"/>
      <c r="C119" s="225" t="s">
        <v>565</v>
      </c>
      <c r="D119" s="151">
        <v>140000</v>
      </c>
    </row>
    <row r="120" spans="1:4" ht="31.5" customHeight="1" hidden="1">
      <c r="A120" s="221"/>
      <c r="B120" s="222">
        <v>85154</v>
      </c>
      <c r="C120" s="219" t="s">
        <v>564</v>
      </c>
      <c r="D120" s="172"/>
    </row>
    <row r="121" spans="1:4" s="135" customFormat="1" ht="24">
      <c r="A121" s="226"/>
      <c r="B121" s="224">
        <v>85154</v>
      </c>
      <c r="C121" s="225" t="s">
        <v>565</v>
      </c>
      <c r="D121" s="151">
        <f>3425345</f>
        <v>3425345</v>
      </c>
    </row>
    <row r="122" spans="1:4" s="135" customFormat="1" ht="36">
      <c r="A122" s="226"/>
      <c r="B122" s="227"/>
      <c r="C122" s="225" t="s">
        <v>566</v>
      </c>
      <c r="D122" s="151">
        <v>97465</v>
      </c>
    </row>
    <row r="123" spans="1:4" ht="24" hidden="1">
      <c r="A123" s="228"/>
      <c r="B123" s="229">
        <v>85195</v>
      </c>
      <c r="C123" s="230" t="s">
        <v>564</v>
      </c>
      <c r="D123" s="172"/>
    </row>
    <row r="124" spans="1:4" s="135" customFormat="1" ht="24">
      <c r="A124" s="226"/>
      <c r="B124" s="227">
        <v>85195</v>
      </c>
      <c r="C124" s="225" t="s">
        <v>565</v>
      </c>
      <c r="D124" s="151">
        <v>284500</v>
      </c>
    </row>
    <row r="125" spans="1:4" s="135" customFormat="1" ht="36">
      <c r="A125" s="226"/>
      <c r="B125" s="227"/>
      <c r="C125" s="225" t="s">
        <v>566</v>
      </c>
      <c r="D125" s="151">
        <v>13020</v>
      </c>
    </row>
    <row r="126" spans="1:4" s="135" customFormat="1" ht="24">
      <c r="A126" s="226">
        <v>852</v>
      </c>
      <c r="B126" s="227">
        <v>85201</v>
      </c>
      <c r="C126" s="225" t="s">
        <v>564</v>
      </c>
      <c r="D126" s="151">
        <v>1549072</v>
      </c>
    </row>
    <row r="127" spans="1:4" s="135" customFormat="1" ht="24">
      <c r="A127" s="226"/>
      <c r="B127" s="227">
        <v>85203</v>
      </c>
      <c r="C127" s="225" t="s">
        <v>565</v>
      </c>
      <c r="D127" s="151">
        <v>1145068</v>
      </c>
    </row>
    <row r="128" spans="1:4" ht="12" customHeight="1" hidden="1">
      <c r="A128" s="228"/>
      <c r="B128" s="229"/>
      <c r="C128" s="230" t="s">
        <v>566</v>
      </c>
      <c r="D128" s="172"/>
    </row>
    <row r="129" spans="1:4" ht="24" hidden="1">
      <c r="A129" s="228"/>
      <c r="B129" s="229">
        <v>85214</v>
      </c>
      <c r="C129" s="230" t="s">
        <v>564</v>
      </c>
      <c r="D129" s="172"/>
    </row>
    <row r="130" spans="1:4" s="135" customFormat="1" ht="29.25" customHeight="1">
      <c r="A130" s="226"/>
      <c r="B130" s="227">
        <v>85214</v>
      </c>
      <c r="C130" s="225" t="s">
        <v>565</v>
      </c>
      <c r="D130" s="151">
        <v>1221139</v>
      </c>
    </row>
    <row r="131" spans="1:4" s="135" customFormat="1" ht="24">
      <c r="A131" s="226"/>
      <c r="B131" s="227">
        <v>85220</v>
      </c>
      <c r="C131" s="225" t="s">
        <v>565</v>
      </c>
      <c r="D131" s="151">
        <v>432600</v>
      </c>
    </row>
    <row r="132" spans="1:4" s="135" customFormat="1" ht="24">
      <c r="A132" s="226"/>
      <c r="B132" s="227">
        <v>85228</v>
      </c>
      <c r="C132" s="225" t="s">
        <v>564</v>
      </c>
      <c r="D132" s="151">
        <v>1406700</v>
      </c>
    </row>
    <row r="133" spans="1:4" s="135" customFormat="1" ht="28.5" customHeight="1">
      <c r="A133" s="226"/>
      <c r="B133" s="227"/>
      <c r="C133" s="225" t="s">
        <v>565</v>
      </c>
      <c r="D133" s="151">
        <v>252000</v>
      </c>
    </row>
    <row r="134" spans="1:4" ht="39" customHeight="1" hidden="1">
      <c r="A134" s="228"/>
      <c r="B134" s="229"/>
      <c r="C134" s="230" t="s">
        <v>566</v>
      </c>
      <c r="D134" s="172"/>
    </row>
    <row r="135" spans="1:4" ht="30" customHeight="1" hidden="1">
      <c r="A135" s="228"/>
      <c r="B135" s="229">
        <v>85295</v>
      </c>
      <c r="C135" s="230" t="s">
        <v>565</v>
      </c>
      <c r="D135" s="172"/>
    </row>
    <row r="136" spans="1:4" ht="24" hidden="1">
      <c r="A136" s="221">
        <v>853</v>
      </c>
      <c r="B136" s="229">
        <v>85311</v>
      </c>
      <c r="C136" s="230" t="s">
        <v>564</v>
      </c>
      <c r="D136" s="172"/>
    </row>
    <row r="137" spans="1:4" s="135" customFormat="1" ht="24">
      <c r="A137" s="223">
        <v>853</v>
      </c>
      <c r="B137" s="227">
        <v>85311</v>
      </c>
      <c r="C137" s="225" t="s">
        <v>565</v>
      </c>
      <c r="D137" s="151">
        <v>635242</v>
      </c>
    </row>
    <row r="138" spans="1:4" s="135" customFormat="1" ht="39" customHeight="1">
      <c r="A138" s="226"/>
      <c r="B138" s="227"/>
      <c r="C138" s="225" t="s">
        <v>566</v>
      </c>
      <c r="D138" s="151">
        <v>87132</v>
      </c>
    </row>
    <row r="139" spans="1:4" ht="24" hidden="1">
      <c r="A139" s="217"/>
      <c r="B139" s="229">
        <v>85395</v>
      </c>
      <c r="C139" s="231" t="s">
        <v>564</v>
      </c>
      <c r="D139" s="220"/>
    </row>
    <row r="140" spans="1:4" s="135" customFormat="1" ht="24">
      <c r="A140" s="232"/>
      <c r="B140" s="227">
        <v>85395</v>
      </c>
      <c r="C140" s="225" t="s">
        <v>565</v>
      </c>
      <c r="D140" s="146">
        <v>59870</v>
      </c>
    </row>
    <row r="141" spans="1:4" ht="28.5" customHeight="1" hidden="1">
      <c r="A141" s="233"/>
      <c r="B141" s="234"/>
      <c r="C141" s="230" t="s">
        <v>567</v>
      </c>
      <c r="D141" s="172"/>
    </row>
    <row r="142" spans="1:4" ht="33.75" customHeight="1" hidden="1">
      <c r="A142" s="233"/>
      <c r="B142" s="235"/>
      <c r="C142" s="230" t="s">
        <v>566</v>
      </c>
      <c r="D142" s="172"/>
    </row>
    <row r="143" spans="1:4" ht="39" customHeight="1" hidden="1">
      <c r="A143" s="221">
        <v>854</v>
      </c>
      <c r="B143" s="229">
        <v>85401</v>
      </c>
      <c r="C143" s="230" t="s">
        <v>566</v>
      </c>
      <c r="D143" s="172"/>
    </row>
    <row r="144" spans="1:4" s="135" customFormat="1" ht="23.25" customHeight="1">
      <c r="A144" s="223">
        <v>854</v>
      </c>
      <c r="B144" s="224">
        <v>85404</v>
      </c>
      <c r="C144" s="236" t="s">
        <v>565</v>
      </c>
      <c r="D144" s="237">
        <v>48625</v>
      </c>
    </row>
    <row r="145" spans="1:4" ht="24" hidden="1">
      <c r="A145" s="221">
        <v>854</v>
      </c>
      <c r="B145" s="222">
        <v>85412</v>
      </c>
      <c r="C145" s="238" t="s">
        <v>565</v>
      </c>
      <c r="D145" s="239"/>
    </row>
    <row r="146" spans="1:4" s="135" customFormat="1" ht="24">
      <c r="A146" s="223">
        <v>900</v>
      </c>
      <c r="B146" s="224">
        <v>90013</v>
      </c>
      <c r="C146" s="236" t="s">
        <v>565</v>
      </c>
      <c r="D146" s="237">
        <v>906600</v>
      </c>
    </row>
    <row r="147" spans="1:4" s="135" customFormat="1" ht="24">
      <c r="A147" s="223">
        <v>900</v>
      </c>
      <c r="B147" s="224">
        <v>90019</v>
      </c>
      <c r="C147" s="225" t="s">
        <v>564</v>
      </c>
      <c r="D147" s="237">
        <f>200000</f>
        <v>200000</v>
      </c>
    </row>
    <row r="148" spans="1:4" ht="24" hidden="1">
      <c r="A148" s="221">
        <v>900</v>
      </c>
      <c r="B148" s="222">
        <v>90095</v>
      </c>
      <c r="C148" s="230" t="s">
        <v>564</v>
      </c>
      <c r="D148" s="239"/>
    </row>
    <row r="149" spans="1:4" ht="24" hidden="1">
      <c r="A149" s="221"/>
      <c r="B149" s="222"/>
      <c r="C149" s="238" t="s">
        <v>565</v>
      </c>
      <c r="D149" s="239"/>
    </row>
    <row r="150" spans="1:4" ht="24" hidden="1">
      <c r="A150" s="228">
        <v>921</v>
      </c>
      <c r="B150" s="222">
        <v>92105</v>
      </c>
      <c r="C150" s="230" t="s">
        <v>564</v>
      </c>
      <c r="D150" s="239"/>
    </row>
    <row r="151" spans="1:4" ht="24" hidden="1">
      <c r="A151" s="221"/>
      <c r="B151" s="222"/>
      <c r="C151" s="238" t="s">
        <v>565</v>
      </c>
      <c r="D151" s="239"/>
    </row>
    <row r="152" spans="1:4" ht="36" hidden="1">
      <c r="A152" s="221"/>
      <c r="B152" s="222"/>
      <c r="C152" s="230" t="s">
        <v>566</v>
      </c>
      <c r="D152" s="239"/>
    </row>
    <row r="153" spans="1:4" s="135" customFormat="1" ht="24">
      <c r="A153" s="240">
        <v>926</v>
      </c>
      <c r="B153" s="241">
        <v>92605</v>
      </c>
      <c r="C153" s="242" t="s">
        <v>565</v>
      </c>
      <c r="D153" s="243">
        <v>200000</v>
      </c>
    </row>
    <row r="154" spans="1:4" s="247" customFormat="1" ht="13.5" customHeight="1">
      <c r="A154" s="244"/>
      <c r="B154" s="244"/>
      <c r="C154" s="245" t="s">
        <v>516</v>
      </c>
      <c r="D154" s="246">
        <f>SUM(D112:D153)</f>
        <v>12554339</v>
      </c>
    </row>
    <row r="155" spans="1:3" ht="12">
      <c r="A155" s="137"/>
      <c r="B155" s="137"/>
      <c r="C155" s="134"/>
    </row>
    <row r="156" spans="1:3" ht="12">
      <c r="A156" s="137"/>
      <c r="B156" s="137"/>
      <c r="C156" s="134"/>
    </row>
    <row r="157" spans="1:4" s="135" customFormat="1" ht="27.75" customHeight="1">
      <c r="A157" s="409" t="s">
        <v>568</v>
      </c>
      <c r="B157" s="409"/>
      <c r="C157" s="409"/>
      <c r="D157" s="409"/>
    </row>
    <row r="158" spans="1:4" s="135" customFormat="1" ht="10.5" customHeight="1">
      <c r="A158" s="189"/>
      <c r="B158" s="189"/>
      <c r="C158" s="136"/>
      <c r="D158" s="136"/>
    </row>
    <row r="159" spans="1:4" s="135" customFormat="1" ht="22.5" customHeight="1">
      <c r="A159" s="138" t="s">
        <v>495</v>
      </c>
      <c r="B159" s="139" t="s">
        <v>496</v>
      </c>
      <c r="C159" s="140" t="s">
        <v>497</v>
      </c>
      <c r="D159" s="141" t="s">
        <v>498</v>
      </c>
    </row>
    <row r="160" spans="1:4" s="135" customFormat="1" ht="35.25" customHeight="1">
      <c r="A160" s="248">
        <v>150</v>
      </c>
      <c r="B160" s="249">
        <v>15013</v>
      </c>
      <c r="C160" s="250" t="s">
        <v>569</v>
      </c>
      <c r="D160" s="213">
        <v>237022</v>
      </c>
    </row>
    <row r="161" spans="1:4" s="135" customFormat="1" ht="38.25" customHeight="1">
      <c r="A161" s="148"/>
      <c r="B161" s="149"/>
      <c r="C161" s="251" t="s">
        <v>570</v>
      </c>
      <c r="D161" s="151">
        <v>41828</v>
      </c>
    </row>
    <row r="162" spans="1:4" s="135" customFormat="1" ht="35.25" customHeight="1">
      <c r="A162" s="148">
        <v>600</v>
      </c>
      <c r="B162" s="149">
        <v>60095</v>
      </c>
      <c r="C162" s="251" t="s">
        <v>569</v>
      </c>
      <c r="D162" s="151">
        <v>170000</v>
      </c>
    </row>
    <row r="163" spans="1:4" s="135" customFormat="1" ht="38.25" customHeight="1">
      <c r="A163" s="148"/>
      <c r="B163" s="149"/>
      <c r="C163" s="251" t="s">
        <v>570</v>
      </c>
      <c r="D163" s="151">
        <v>30000</v>
      </c>
    </row>
    <row r="164" spans="1:4" ht="36" hidden="1">
      <c r="A164" s="221">
        <v>853</v>
      </c>
      <c r="B164" s="229">
        <v>85311</v>
      </c>
      <c r="C164" s="252" t="s">
        <v>571</v>
      </c>
      <c r="D164" s="172"/>
    </row>
    <row r="165" spans="1:4" ht="36" hidden="1">
      <c r="A165" s="221"/>
      <c r="B165" s="229"/>
      <c r="C165" s="252" t="s">
        <v>572</v>
      </c>
      <c r="D165" s="172"/>
    </row>
    <row r="166" spans="1:4" s="135" customFormat="1" ht="48">
      <c r="A166" s="226">
        <v>921</v>
      </c>
      <c r="B166" s="227">
        <v>92120</v>
      </c>
      <c r="C166" s="253" t="s">
        <v>573</v>
      </c>
      <c r="D166" s="151">
        <v>1110990</v>
      </c>
    </row>
    <row r="167" spans="1:4" s="135" customFormat="1" ht="36" hidden="1">
      <c r="A167" s="254"/>
      <c r="B167" s="255"/>
      <c r="C167" s="256" t="s">
        <v>574</v>
      </c>
      <c r="D167" s="163">
        <f>300000-300000</f>
        <v>0</v>
      </c>
    </row>
    <row r="168" spans="1:4" s="247" customFormat="1" ht="13.5" customHeight="1">
      <c r="A168" s="244"/>
      <c r="B168" s="244"/>
      <c r="C168" s="245" t="s">
        <v>516</v>
      </c>
      <c r="D168" s="246">
        <f>SUM(D160:D166)</f>
        <v>1589840</v>
      </c>
    </row>
    <row r="169" spans="1:3" ht="12">
      <c r="A169" s="137"/>
      <c r="B169" s="137"/>
      <c r="C169" s="134"/>
    </row>
    <row r="170" spans="1:4" s="135" customFormat="1" ht="12">
      <c r="A170" s="189"/>
      <c r="B170" s="189"/>
      <c r="C170" s="257" t="s">
        <v>575</v>
      </c>
      <c r="D170" s="258">
        <f>SUM(D154,D168)</f>
        <v>14144179</v>
      </c>
    </row>
    <row r="171" spans="1:4" s="135" customFormat="1" ht="16.5" customHeight="1" hidden="1">
      <c r="A171" s="189"/>
      <c r="B171" s="189"/>
      <c r="C171" s="259" t="s">
        <v>516</v>
      </c>
      <c r="D171" s="260">
        <f>SUM(D105,D170)</f>
        <v>69136287</v>
      </c>
    </row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</sheetData>
  <mergeCells count="11">
    <mergeCell ref="A100:D100"/>
    <mergeCell ref="A4:D4"/>
    <mergeCell ref="A107:D107"/>
    <mergeCell ref="A157:D157"/>
    <mergeCell ref="A5:D5"/>
    <mergeCell ref="A28:D28"/>
    <mergeCell ref="A37:D37"/>
    <mergeCell ref="A109:D109"/>
    <mergeCell ref="A70:D70"/>
    <mergeCell ref="A60:D60"/>
    <mergeCell ref="A90:D90"/>
  </mergeCells>
  <printOptions/>
  <pageMargins left="0.98" right="0.63" top="0.65" bottom="0.73" header="0.21" footer="0.37"/>
  <pageSetup horizontalDpi="600" verticalDpi="600" orientation="portrait" paperSize="9" r:id="rId1"/>
  <headerFooter alignWithMargins="0">
    <oddFooter>&amp;C&amp;8&amp;P</oddFooter>
  </headerFooter>
  <rowBreaks count="1" manualBreakCount="1">
    <brk id="1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D1409"/>
  <sheetViews>
    <sheetView workbookViewId="0" topLeftCell="A1">
      <pane xSplit="2" ySplit="6" topLeftCell="C7" activePane="bottomRight" state="frozen"/>
      <selection pane="topLeft" activeCell="D254" sqref="D254"/>
      <selection pane="topRight" activeCell="D254" sqref="D254"/>
      <selection pane="bottomLeft" activeCell="D254" sqref="D254"/>
      <selection pane="bottomRight" activeCell="F9" sqref="F9"/>
    </sheetView>
  </sheetViews>
  <sheetFormatPr defaultColWidth="9.140625" defaultRowHeight="12.75"/>
  <cols>
    <col min="1" max="1" width="3.421875" style="263" customWidth="1"/>
    <col min="2" max="2" width="31.57421875" style="261" customWidth="1"/>
    <col min="3" max="3" width="11.28125" style="263" customWidth="1"/>
    <col min="4" max="4" width="11.140625" style="326" customWidth="1"/>
    <col min="5" max="5" width="11.140625" style="263" customWidth="1"/>
    <col min="6" max="6" width="12.00390625" style="326" customWidth="1"/>
    <col min="7" max="7" width="10.140625" style="326" customWidth="1"/>
    <col min="8" max="10" width="0" style="263" hidden="1" customWidth="1"/>
    <col min="11" max="11" width="10.28125" style="263" hidden="1" customWidth="1"/>
    <col min="12" max="12" width="0" style="263" hidden="1" customWidth="1"/>
    <col min="13" max="13" width="10.140625" style="263" hidden="1" customWidth="1"/>
    <col min="14" max="39" width="0" style="263" hidden="1" customWidth="1"/>
    <col min="40" max="40" width="15.7109375" style="263" customWidth="1"/>
    <col min="41" max="41" width="10.140625" style="263" bestFit="1" customWidth="1"/>
    <col min="42" max="16384" width="9.140625" style="263" customWidth="1"/>
  </cols>
  <sheetData>
    <row r="1" spans="1:238" ht="18" customHeight="1">
      <c r="A1" s="132"/>
      <c r="B1" s="132"/>
      <c r="C1" s="132"/>
      <c r="D1" s="132"/>
      <c r="E1" s="132"/>
      <c r="F1" s="263"/>
      <c r="G1" s="262" t="s">
        <v>590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</row>
    <row r="2" spans="1:7" s="131" customFormat="1" ht="18" customHeight="1" hidden="1">
      <c r="A2" s="132"/>
      <c r="B2" s="132"/>
      <c r="C2" s="132"/>
      <c r="D2" s="132"/>
      <c r="E2" s="132"/>
      <c r="G2" s="132" t="s">
        <v>577</v>
      </c>
    </row>
    <row r="3" spans="1:7" s="265" customFormat="1" ht="44.25" customHeight="1">
      <c r="A3" s="412" t="s">
        <v>578</v>
      </c>
      <c r="B3" s="412"/>
      <c r="C3" s="412"/>
      <c r="D3" s="412"/>
      <c r="E3" s="412"/>
      <c r="F3" s="412"/>
      <c r="G3" s="264"/>
    </row>
    <row r="4" spans="1:7" s="265" customFormat="1" ht="4.5" customHeight="1">
      <c r="A4" s="266"/>
      <c r="B4" s="266"/>
      <c r="C4" s="266"/>
      <c r="D4" s="266"/>
      <c r="E4" s="266"/>
      <c r="F4" s="266"/>
      <c r="G4" s="264"/>
    </row>
    <row r="5" spans="1:40" s="275" customFormat="1" ht="35.25" customHeight="1">
      <c r="A5" s="267" t="s">
        <v>579</v>
      </c>
      <c r="B5" s="268" t="s">
        <v>580</v>
      </c>
      <c r="C5" s="269" t="s">
        <v>581</v>
      </c>
      <c r="D5" s="270" t="s">
        <v>582</v>
      </c>
      <c r="E5" s="271" t="s">
        <v>583</v>
      </c>
      <c r="F5" s="272" t="s">
        <v>584</v>
      </c>
      <c r="G5" s="273" t="s">
        <v>585</v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</row>
    <row r="6" spans="1:40" s="275" customFormat="1" ht="9.75" customHeight="1">
      <c r="A6" s="276">
        <v>1</v>
      </c>
      <c r="B6" s="277">
        <v>2</v>
      </c>
      <c r="C6" s="278">
        <v>3</v>
      </c>
      <c r="D6" s="279">
        <v>4</v>
      </c>
      <c r="E6" s="280">
        <v>5</v>
      </c>
      <c r="F6" s="281">
        <v>6</v>
      </c>
      <c r="G6" s="281">
        <v>7</v>
      </c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</row>
    <row r="7" spans="1:40" s="289" customFormat="1" ht="25.5" customHeight="1">
      <c r="A7" s="435" t="s">
        <v>586</v>
      </c>
      <c r="B7" s="436"/>
      <c r="C7" s="282">
        <f>SUM(C8:C9)</f>
        <v>38656706</v>
      </c>
      <c r="D7" s="283">
        <f>SUM(D8:D9)</f>
        <v>1366614</v>
      </c>
      <c r="E7" s="284">
        <f>SUM(E8:E9)</f>
        <v>38653771</v>
      </c>
      <c r="F7" s="285">
        <f>SUM(F8:F9)</f>
        <v>5783633</v>
      </c>
      <c r="G7" s="286">
        <f>SUM(G8:G9)</f>
        <v>10000</v>
      </c>
      <c r="H7" s="287"/>
      <c r="I7" s="288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</row>
    <row r="8" spans="1:40" s="265" customFormat="1" ht="12.75">
      <c r="A8" s="290">
        <v>1</v>
      </c>
      <c r="B8" s="291" t="s">
        <v>518</v>
      </c>
      <c r="C8" s="292">
        <v>19411431</v>
      </c>
      <c r="D8" s="293">
        <v>406306</v>
      </c>
      <c r="E8" s="294">
        <v>19407422</v>
      </c>
      <c r="F8" s="295">
        <v>3273045</v>
      </c>
      <c r="G8" s="296">
        <v>10000</v>
      </c>
      <c r="H8" s="288">
        <v>4566583</v>
      </c>
      <c r="I8" s="288">
        <f>D8-H8</f>
        <v>-4160277</v>
      </c>
      <c r="J8" s="288">
        <f>52.41*4317</f>
        <v>226254</v>
      </c>
      <c r="K8" s="288">
        <f>148879*29.48</f>
        <v>4388953</v>
      </c>
      <c r="L8" s="288">
        <f>3510*50.49</f>
        <v>177220</v>
      </c>
      <c r="M8" s="297">
        <f>SUM(K8:L8)</f>
        <v>4566173</v>
      </c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</row>
    <row r="9" spans="1:40" s="265" customFormat="1" ht="12.75">
      <c r="A9" s="290">
        <v>2</v>
      </c>
      <c r="B9" s="291" t="s">
        <v>519</v>
      </c>
      <c r="C9" s="292">
        <v>19245275</v>
      </c>
      <c r="D9" s="293">
        <v>960308</v>
      </c>
      <c r="E9" s="294">
        <v>19246349</v>
      </c>
      <c r="F9" s="295">
        <v>2510588</v>
      </c>
      <c r="G9" s="299"/>
      <c r="H9" s="288">
        <v>5200000</v>
      </c>
      <c r="I9" s="288">
        <f>D9-H9</f>
        <v>-4239692</v>
      </c>
      <c r="J9" s="288">
        <f>5668*56.73</f>
        <v>321546</v>
      </c>
      <c r="K9" s="288">
        <f>143816*35.66</f>
        <v>5128479</v>
      </c>
      <c r="L9" s="288">
        <f>1166*61.75</f>
        <v>72001</v>
      </c>
      <c r="M9" s="297">
        <f>SUM(K9:L9)</f>
        <v>5200480</v>
      </c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</row>
    <row r="10" spans="1:9" s="289" customFormat="1" ht="25.5" customHeight="1">
      <c r="A10" s="439" t="s">
        <v>587</v>
      </c>
      <c r="B10" s="440"/>
      <c r="C10" s="300">
        <f>SUM(C11:C11)</f>
        <v>6800000</v>
      </c>
      <c r="D10" s="301">
        <f>SUM(D11:D11)</f>
        <v>100000</v>
      </c>
      <c r="E10" s="302">
        <f>SUM(E11:E11)</f>
        <v>6798531</v>
      </c>
      <c r="F10" s="303">
        <f>SUM(F11:F11)</f>
        <v>3340431</v>
      </c>
      <c r="G10" s="304">
        <f>SUM(G11:G11)</f>
        <v>100000</v>
      </c>
      <c r="I10" s="305"/>
    </row>
    <row r="11" spans="1:9" s="298" customFormat="1" ht="14.25" customHeight="1">
      <c r="A11" s="306">
        <v>1</v>
      </c>
      <c r="B11" s="307" t="s">
        <v>520</v>
      </c>
      <c r="C11" s="308">
        <v>6800000</v>
      </c>
      <c r="D11" s="309">
        <v>100000</v>
      </c>
      <c r="E11" s="310">
        <v>6798531</v>
      </c>
      <c r="F11" s="296">
        <v>3340431</v>
      </c>
      <c r="G11" s="285">
        <v>100000</v>
      </c>
      <c r="I11" s="288"/>
    </row>
    <row r="12" spans="1:9" s="289" customFormat="1" ht="15.75" customHeight="1">
      <c r="A12" s="437" t="s">
        <v>588</v>
      </c>
      <c r="B12" s="438"/>
      <c r="C12" s="300">
        <f>SUM(C13)</f>
        <v>4501000</v>
      </c>
      <c r="D12" s="301">
        <f>SUM(D13)</f>
        <v>2000000</v>
      </c>
      <c r="E12" s="302">
        <f>SUM(E13)</f>
        <v>4478920</v>
      </c>
      <c r="F12" s="303">
        <f>SUM(F13)</f>
        <v>1785120</v>
      </c>
      <c r="G12" s="303">
        <f>SUM(G13)</f>
        <v>520000</v>
      </c>
      <c r="I12" s="305"/>
    </row>
    <row r="13" spans="1:9" s="298" customFormat="1" ht="14.25" customHeight="1">
      <c r="A13" s="311">
        <v>1</v>
      </c>
      <c r="B13" s="312" t="s">
        <v>589</v>
      </c>
      <c r="C13" s="313">
        <v>4501000</v>
      </c>
      <c r="D13" s="314">
        <v>2000000</v>
      </c>
      <c r="E13" s="315">
        <v>4478920</v>
      </c>
      <c r="F13" s="316">
        <v>1785120</v>
      </c>
      <c r="G13" s="285">
        <v>520000</v>
      </c>
      <c r="I13" s="288"/>
    </row>
    <row r="14" spans="1:9" s="322" customFormat="1" ht="15">
      <c r="A14" s="317"/>
      <c r="B14" s="318" t="s">
        <v>516</v>
      </c>
      <c r="C14" s="319">
        <f>SUM(C7,C10,C12)</f>
        <v>49957706</v>
      </c>
      <c r="D14" s="320">
        <f>SUM(D7,D10,D12)</f>
        <v>3466614</v>
      </c>
      <c r="E14" s="319">
        <f>SUM(E7,E10,E12)</f>
        <v>49931222</v>
      </c>
      <c r="F14" s="321">
        <f>SUM(F7,F10,F12)</f>
        <v>10909184</v>
      </c>
      <c r="G14" s="321">
        <f>SUM(G7,G10,G12)</f>
        <v>630000</v>
      </c>
      <c r="I14" s="305"/>
    </row>
    <row r="15" spans="3:7" ht="12.75">
      <c r="C15" s="323"/>
      <c r="D15" s="323"/>
      <c r="E15" s="323"/>
      <c r="F15" s="324"/>
      <c r="G15" s="324"/>
    </row>
    <row r="16" spans="3:7" ht="12.75">
      <c r="C16" s="323"/>
      <c r="D16" s="323"/>
      <c r="E16" s="323"/>
      <c r="F16" s="324"/>
      <c r="G16" s="324"/>
    </row>
    <row r="17" spans="3:7" ht="12.75">
      <c r="C17" s="323"/>
      <c r="D17" s="323"/>
      <c r="E17" s="323"/>
      <c r="F17" s="324"/>
      <c r="G17" s="324"/>
    </row>
    <row r="18" spans="3:7" ht="12.75">
      <c r="C18" s="323"/>
      <c r="D18" s="323"/>
      <c r="E18" s="131"/>
      <c r="F18" s="325"/>
      <c r="G18" s="325"/>
    </row>
    <row r="19" spans="3:7" ht="12.75">
      <c r="C19" s="131"/>
      <c r="D19" s="131"/>
      <c r="E19" s="131"/>
      <c r="F19" s="325"/>
      <c r="G19" s="325"/>
    </row>
    <row r="20" spans="3:7" ht="12.75">
      <c r="C20" s="131"/>
      <c r="D20" s="131"/>
      <c r="E20" s="131"/>
      <c r="F20" s="325"/>
      <c r="G20" s="325"/>
    </row>
    <row r="21" spans="3:7" ht="12.75">
      <c r="C21" s="131"/>
      <c r="D21" s="131"/>
      <c r="E21" s="131"/>
      <c r="F21" s="325"/>
      <c r="G21" s="325"/>
    </row>
    <row r="22" spans="3:7" ht="12.75">
      <c r="C22" s="131"/>
      <c r="D22" s="131"/>
      <c r="E22" s="131"/>
      <c r="F22" s="325"/>
      <c r="G22" s="325"/>
    </row>
    <row r="23" spans="3:7" ht="12.75">
      <c r="C23" s="131"/>
      <c r="D23" s="131"/>
      <c r="E23" s="131"/>
      <c r="F23" s="325"/>
      <c r="G23" s="325"/>
    </row>
    <row r="24" spans="3:7" ht="12.75">
      <c r="C24" s="131"/>
      <c r="D24" s="131"/>
      <c r="E24" s="131"/>
      <c r="F24" s="325"/>
      <c r="G24" s="325"/>
    </row>
    <row r="25" spans="3:7" ht="12.75">
      <c r="C25" s="131"/>
      <c r="D25" s="131"/>
      <c r="E25" s="131"/>
      <c r="F25" s="325"/>
      <c r="G25" s="325"/>
    </row>
    <row r="26" spans="3:7" ht="12.75">
      <c r="C26" s="131"/>
      <c r="D26" s="131"/>
      <c r="E26" s="131"/>
      <c r="F26" s="325"/>
      <c r="G26" s="325"/>
    </row>
    <row r="27" spans="3:7" ht="12.75">
      <c r="C27" s="131"/>
      <c r="D27" s="131"/>
      <c r="E27" s="131"/>
      <c r="F27" s="325"/>
      <c r="G27" s="325"/>
    </row>
    <row r="28" spans="3:7" ht="12.75">
      <c r="C28" s="131"/>
      <c r="D28" s="131"/>
      <c r="E28" s="131"/>
      <c r="F28" s="325"/>
      <c r="G28" s="325"/>
    </row>
    <row r="29" spans="3:7" ht="12.75">
      <c r="C29" s="131"/>
      <c r="D29" s="131"/>
      <c r="E29" s="131"/>
      <c r="F29" s="325"/>
      <c r="G29" s="325"/>
    </row>
    <row r="30" spans="3:7" ht="12.75">
      <c r="C30" s="131"/>
      <c r="D30" s="131"/>
      <c r="E30" s="131"/>
      <c r="F30" s="325"/>
      <c r="G30" s="325"/>
    </row>
    <row r="31" spans="3:7" ht="12.75">
      <c r="C31" s="131"/>
      <c r="D31" s="131"/>
      <c r="E31" s="131"/>
      <c r="F31" s="325"/>
      <c r="G31" s="325"/>
    </row>
    <row r="32" spans="3:7" ht="12.75">
      <c r="C32" s="131"/>
      <c r="D32" s="131"/>
      <c r="E32" s="131"/>
      <c r="F32" s="325"/>
      <c r="G32" s="325"/>
    </row>
    <row r="33" spans="3:7" ht="12.75">
      <c r="C33" s="131"/>
      <c r="D33" s="131"/>
      <c r="E33" s="131"/>
      <c r="F33" s="325"/>
      <c r="G33" s="325"/>
    </row>
    <row r="34" spans="3:7" ht="12.75">
      <c r="C34" s="131"/>
      <c r="D34" s="131"/>
      <c r="E34" s="131"/>
      <c r="F34" s="325"/>
      <c r="G34" s="325"/>
    </row>
    <row r="35" spans="3:7" ht="12.75">
      <c r="C35" s="131"/>
      <c r="D35" s="131"/>
      <c r="E35" s="131"/>
      <c r="F35" s="325"/>
      <c r="G35" s="325"/>
    </row>
    <row r="36" spans="3:7" ht="12.75">
      <c r="C36" s="131"/>
      <c r="D36" s="131"/>
      <c r="E36" s="131"/>
      <c r="F36" s="325"/>
      <c r="G36" s="325"/>
    </row>
    <row r="37" spans="3:7" ht="12.75">
      <c r="C37" s="131"/>
      <c r="D37" s="131"/>
      <c r="E37" s="131"/>
      <c r="F37" s="325"/>
      <c r="G37" s="325"/>
    </row>
    <row r="38" spans="3:7" ht="12.75">
      <c r="C38" s="131"/>
      <c r="D38" s="131"/>
      <c r="E38" s="131"/>
      <c r="F38" s="325"/>
      <c r="G38" s="325"/>
    </row>
    <row r="39" spans="3:7" ht="12.75">
      <c r="C39" s="131"/>
      <c r="D39" s="131"/>
      <c r="E39" s="131"/>
      <c r="F39" s="325"/>
      <c r="G39" s="325"/>
    </row>
    <row r="40" spans="3:7" ht="12.75">
      <c r="C40" s="131"/>
      <c r="D40" s="131"/>
      <c r="E40" s="131"/>
      <c r="F40" s="325"/>
      <c r="G40" s="325"/>
    </row>
    <row r="41" spans="3:7" ht="12.75">
      <c r="C41" s="131"/>
      <c r="D41" s="131"/>
      <c r="E41" s="131"/>
      <c r="F41" s="325"/>
      <c r="G41" s="325"/>
    </row>
    <row r="42" spans="3:7" ht="12.75">
      <c r="C42" s="131"/>
      <c r="D42" s="131"/>
      <c r="E42" s="131"/>
      <c r="F42" s="325"/>
      <c r="G42" s="325"/>
    </row>
    <row r="43" spans="3:7" ht="12.75">
      <c r="C43" s="131"/>
      <c r="D43" s="131"/>
      <c r="E43" s="131"/>
      <c r="F43" s="325"/>
      <c r="G43" s="325"/>
    </row>
    <row r="44" spans="3:7" ht="12.75">
      <c r="C44" s="131"/>
      <c r="D44" s="131"/>
      <c r="E44" s="131"/>
      <c r="F44" s="325"/>
      <c r="G44" s="325"/>
    </row>
    <row r="45" spans="3:7" ht="12.75">
      <c r="C45" s="131"/>
      <c r="D45" s="131"/>
      <c r="E45" s="131"/>
      <c r="F45" s="325"/>
      <c r="G45" s="325"/>
    </row>
    <row r="46" spans="3:7" ht="12.75">
      <c r="C46" s="131"/>
      <c r="D46" s="131"/>
      <c r="E46" s="131"/>
      <c r="F46" s="325"/>
      <c r="G46" s="325"/>
    </row>
    <row r="47" spans="3:7" ht="12.75">
      <c r="C47" s="131"/>
      <c r="D47" s="131"/>
      <c r="E47" s="131"/>
      <c r="F47" s="325"/>
      <c r="G47" s="325"/>
    </row>
    <row r="48" spans="3:7" ht="12.75">
      <c r="C48" s="131"/>
      <c r="D48" s="131"/>
      <c r="E48" s="131"/>
      <c r="F48" s="325"/>
      <c r="G48" s="325"/>
    </row>
    <row r="49" spans="3:7" ht="12.75">
      <c r="C49" s="131"/>
      <c r="D49" s="131"/>
      <c r="E49" s="131"/>
      <c r="F49" s="325"/>
      <c r="G49" s="325"/>
    </row>
    <row r="50" spans="3:7" ht="12.75">
      <c r="C50" s="131"/>
      <c r="D50" s="131"/>
      <c r="E50" s="131"/>
      <c r="F50" s="325"/>
      <c r="G50" s="325"/>
    </row>
    <row r="51" spans="3:7" ht="12.75">
      <c r="C51" s="131"/>
      <c r="D51" s="131"/>
      <c r="E51" s="131"/>
      <c r="F51" s="325"/>
      <c r="G51" s="325"/>
    </row>
    <row r="52" spans="3:7" ht="12.75">
      <c r="C52" s="131"/>
      <c r="D52" s="131"/>
      <c r="E52" s="131"/>
      <c r="F52" s="325"/>
      <c r="G52" s="325"/>
    </row>
    <row r="53" spans="3:7" ht="12.75">
      <c r="C53" s="131"/>
      <c r="D53" s="131"/>
      <c r="E53" s="131"/>
      <c r="F53" s="325"/>
      <c r="G53" s="325"/>
    </row>
    <row r="54" spans="3:7" ht="12.75">
      <c r="C54" s="131"/>
      <c r="D54" s="131"/>
      <c r="E54" s="131"/>
      <c r="F54" s="325"/>
      <c r="G54" s="325"/>
    </row>
    <row r="55" spans="3:7" ht="12.75">
      <c r="C55" s="131"/>
      <c r="D55" s="131"/>
      <c r="E55" s="131"/>
      <c r="F55" s="325"/>
      <c r="G55" s="325"/>
    </row>
    <row r="56" spans="3:7" ht="12.75">
      <c r="C56" s="131"/>
      <c r="D56" s="131"/>
      <c r="E56" s="131"/>
      <c r="F56" s="325"/>
      <c r="G56" s="325"/>
    </row>
    <row r="57" spans="3:7" ht="12.75">
      <c r="C57" s="131"/>
      <c r="D57" s="131"/>
      <c r="E57" s="131"/>
      <c r="F57" s="325"/>
      <c r="G57" s="325"/>
    </row>
    <row r="58" spans="3:7" ht="12.75">
      <c r="C58" s="131"/>
      <c r="D58" s="131"/>
      <c r="E58" s="131"/>
      <c r="F58" s="325"/>
      <c r="G58" s="325"/>
    </row>
    <row r="59" spans="3:7" ht="12.75">
      <c r="C59" s="131"/>
      <c r="D59" s="131"/>
      <c r="E59" s="131"/>
      <c r="F59" s="325"/>
      <c r="G59" s="325"/>
    </row>
    <row r="60" spans="3:7" ht="12.75">
      <c r="C60" s="131"/>
      <c r="D60" s="131"/>
      <c r="E60" s="131"/>
      <c r="F60" s="325"/>
      <c r="G60" s="325"/>
    </row>
    <row r="61" spans="3:7" ht="12.75">
      <c r="C61" s="131"/>
      <c r="D61" s="131"/>
      <c r="E61" s="131"/>
      <c r="F61" s="325"/>
      <c r="G61" s="325"/>
    </row>
    <row r="62" spans="3:7" ht="12.75">
      <c r="C62" s="131"/>
      <c r="D62" s="131"/>
      <c r="E62" s="131"/>
      <c r="F62" s="325"/>
      <c r="G62" s="325"/>
    </row>
    <row r="63" spans="3:7" ht="12.75">
      <c r="C63" s="131"/>
      <c r="D63" s="131"/>
      <c r="E63" s="131"/>
      <c r="F63" s="325"/>
      <c r="G63" s="325"/>
    </row>
    <row r="64" spans="3:7" ht="12.75">
      <c r="C64" s="131"/>
      <c r="D64" s="131"/>
      <c r="E64" s="131"/>
      <c r="F64" s="325"/>
      <c r="G64" s="325"/>
    </row>
    <row r="65" spans="3:7" ht="12.75">
      <c r="C65" s="131"/>
      <c r="D65" s="131"/>
      <c r="E65" s="131"/>
      <c r="F65" s="325"/>
      <c r="G65" s="325"/>
    </row>
    <row r="66" spans="3:7" ht="12.75">
      <c r="C66" s="131"/>
      <c r="D66" s="131"/>
      <c r="E66" s="131"/>
      <c r="F66" s="325"/>
      <c r="G66" s="325"/>
    </row>
    <row r="67" spans="3:7" ht="12.75">
      <c r="C67" s="131"/>
      <c r="D67" s="131"/>
      <c r="E67" s="131"/>
      <c r="F67" s="325"/>
      <c r="G67" s="325"/>
    </row>
    <row r="68" spans="3:7" ht="12.75">
      <c r="C68" s="131"/>
      <c r="D68" s="131"/>
      <c r="E68" s="131"/>
      <c r="F68" s="325"/>
      <c r="G68" s="325"/>
    </row>
    <row r="69" spans="3:7" ht="12.75">
      <c r="C69" s="131"/>
      <c r="D69" s="131"/>
      <c r="E69" s="131"/>
      <c r="F69" s="325"/>
      <c r="G69" s="325"/>
    </row>
    <row r="70" spans="3:7" ht="12.75">
      <c r="C70" s="131"/>
      <c r="D70" s="131"/>
      <c r="E70" s="131"/>
      <c r="F70" s="325"/>
      <c r="G70" s="325"/>
    </row>
    <row r="71" spans="3:7" ht="12.75">
      <c r="C71" s="131"/>
      <c r="D71" s="131"/>
      <c r="E71" s="131"/>
      <c r="F71" s="325"/>
      <c r="G71" s="325"/>
    </row>
    <row r="72" spans="3:7" ht="12.75">
      <c r="C72" s="131"/>
      <c r="D72" s="131"/>
      <c r="E72" s="131"/>
      <c r="F72" s="325"/>
      <c r="G72" s="325"/>
    </row>
    <row r="73" spans="3:7" ht="12.75">
      <c r="C73" s="131"/>
      <c r="D73" s="131"/>
      <c r="E73" s="131"/>
      <c r="F73" s="325"/>
      <c r="G73" s="325"/>
    </row>
    <row r="74" spans="3:7" ht="12.75">
      <c r="C74" s="131"/>
      <c r="D74" s="131"/>
      <c r="E74" s="131"/>
      <c r="F74" s="325"/>
      <c r="G74" s="325"/>
    </row>
    <row r="75" spans="3:7" ht="12.75">
      <c r="C75" s="131"/>
      <c r="D75" s="131"/>
      <c r="E75" s="131"/>
      <c r="F75" s="325"/>
      <c r="G75" s="325"/>
    </row>
    <row r="76" spans="3:7" ht="12.75">
      <c r="C76" s="131"/>
      <c r="D76" s="131"/>
      <c r="E76" s="131"/>
      <c r="F76" s="325"/>
      <c r="G76" s="325"/>
    </row>
    <row r="77" spans="3:7" ht="12.75">
      <c r="C77" s="131"/>
      <c r="D77" s="131"/>
      <c r="E77" s="131"/>
      <c r="F77" s="325"/>
      <c r="G77" s="325"/>
    </row>
    <row r="78" spans="3:7" ht="12.75">
      <c r="C78" s="131"/>
      <c r="D78" s="131"/>
      <c r="E78" s="131"/>
      <c r="F78" s="325"/>
      <c r="G78" s="325"/>
    </row>
    <row r="79" spans="3:7" ht="12.75">
      <c r="C79" s="131"/>
      <c r="D79" s="131"/>
      <c r="E79" s="131"/>
      <c r="F79" s="325"/>
      <c r="G79" s="325"/>
    </row>
    <row r="80" spans="3:7" ht="12.75">
      <c r="C80" s="131"/>
      <c r="D80" s="131"/>
      <c r="E80" s="131"/>
      <c r="F80" s="325"/>
      <c r="G80" s="325"/>
    </row>
    <row r="81" spans="3:7" ht="12.75">
      <c r="C81" s="131"/>
      <c r="D81" s="131"/>
      <c r="E81" s="131"/>
      <c r="F81" s="325"/>
      <c r="G81" s="325"/>
    </row>
    <row r="82" spans="3:7" ht="12.75">
      <c r="C82" s="131"/>
      <c r="D82" s="131"/>
      <c r="E82" s="131"/>
      <c r="F82" s="325"/>
      <c r="G82" s="325"/>
    </row>
    <row r="83" spans="3:7" ht="12.75">
      <c r="C83" s="131"/>
      <c r="D83" s="131"/>
      <c r="E83" s="131"/>
      <c r="F83" s="325"/>
      <c r="G83" s="325"/>
    </row>
    <row r="84" spans="3:7" ht="12.75">
      <c r="C84" s="131"/>
      <c r="D84" s="131"/>
      <c r="E84" s="131"/>
      <c r="F84" s="325"/>
      <c r="G84" s="325"/>
    </row>
    <row r="85" spans="3:7" ht="12.75">
      <c r="C85" s="131"/>
      <c r="D85" s="131"/>
      <c r="E85" s="131"/>
      <c r="F85" s="325"/>
      <c r="G85" s="325"/>
    </row>
    <row r="86" spans="3:7" ht="12.75">
      <c r="C86" s="131"/>
      <c r="D86" s="131"/>
      <c r="E86" s="131"/>
      <c r="F86" s="325"/>
      <c r="G86" s="325"/>
    </row>
    <row r="87" spans="3:7" ht="12.75">
      <c r="C87" s="131"/>
      <c r="D87" s="131"/>
      <c r="E87" s="131"/>
      <c r="F87" s="325"/>
      <c r="G87" s="325"/>
    </row>
    <row r="88" spans="3:7" ht="12.75">
      <c r="C88" s="131"/>
      <c r="D88" s="131"/>
      <c r="E88" s="131"/>
      <c r="F88" s="325"/>
      <c r="G88" s="325"/>
    </row>
    <row r="89" spans="3:7" ht="12.75">
      <c r="C89" s="131"/>
      <c r="D89" s="131"/>
      <c r="E89" s="131"/>
      <c r="F89" s="325"/>
      <c r="G89" s="325"/>
    </row>
    <row r="90" spans="3:7" ht="12.75">
      <c r="C90" s="131"/>
      <c r="D90" s="131"/>
      <c r="E90" s="131"/>
      <c r="F90" s="325"/>
      <c r="G90" s="325"/>
    </row>
    <row r="91" spans="3:7" ht="12.75">
      <c r="C91" s="131"/>
      <c r="D91" s="131"/>
      <c r="E91" s="131"/>
      <c r="F91" s="325"/>
      <c r="G91" s="325"/>
    </row>
    <row r="92" spans="3:7" ht="12.75">
      <c r="C92" s="131"/>
      <c r="D92" s="131"/>
      <c r="E92" s="131"/>
      <c r="F92" s="325"/>
      <c r="G92" s="325"/>
    </row>
    <row r="93" spans="3:7" ht="12.75">
      <c r="C93" s="131"/>
      <c r="D93" s="131"/>
      <c r="E93" s="131"/>
      <c r="F93" s="325"/>
      <c r="G93" s="325"/>
    </row>
    <row r="94" spans="3:7" ht="12.75">
      <c r="C94" s="131"/>
      <c r="D94" s="131"/>
      <c r="E94" s="131"/>
      <c r="F94" s="325"/>
      <c r="G94" s="325"/>
    </row>
    <row r="95" spans="3:7" ht="12.75">
      <c r="C95" s="131"/>
      <c r="D95" s="131"/>
      <c r="E95" s="131"/>
      <c r="F95" s="325"/>
      <c r="G95" s="325"/>
    </row>
    <row r="96" spans="3:7" ht="12.75">
      <c r="C96" s="131"/>
      <c r="D96" s="131"/>
      <c r="E96" s="131"/>
      <c r="F96" s="325"/>
      <c r="G96" s="325"/>
    </row>
    <row r="97" spans="3:7" ht="12.75">
      <c r="C97" s="131"/>
      <c r="D97" s="131"/>
      <c r="E97" s="131"/>
      <c r="F97" s="325"/>
      <c r="G97" s="325"/>
    </row>
    <row r="98" spans="3:7" ht="12.75">
      <c r="C98" s="131"/>
      <c r="D98" s="131"/>
      <c r="E98" s="131"/>
      <c r="F98" s="325"/>
      <c r="G98" s="325"/>
    </row>
    <row r="99" spans="3:7" ht="12.75">
      <c r="C99" s="131"/>
      <c r="D99" s="131"/>
      <c r="E99" s="131"/>
      <c r="F99" s="325"/>
      <c r="G99" s="325"/>
    </row>
    <row r="100" spans="3:7" ht="12.75">
      <c r="C100" s="131"/>
      <c r="D100" s="131"/>
      <c r="E100" s="131"/>
      <c r="F100" s="325"/>
      <c r="G100" s="325"/>
    </row>
    <row r="101" spans="3:7" ht="12.75">
      <c r="C101" s="131"/>
      <c r="D101" s="131"/>
      <c r="E101" s="131"/>
      <c r="F101" s="325"/>
      <c r="G101" s="325"/>
    </row>
    <row r="102" spans="3:7" ht="12.75">
      <c r="C102" s="131"/>
      <c r="D102" s="131"/>
      <c r="E102" s="131"/>
      <c r="F102" s="325"/>
      <c r="G102" s="325"/>
    </row>
    <row r="103" spans="3:7" ht="12.75">
      <c r="C103" s="131"/>
      <c r="D103" s="131"/>
      <c r="E103" s="131"/>
      <c r="F103" s="325"/>
      <c r="G103" s="325"/>
    </row>
    <row r="104" spans="3:7" ht="12.75">
      <c r="C104" s="131"/>
      <c r="D104" s="131"/>
      <c r="E104" s="131"/>
      <c r="F104" s="325"/>
      <c r="G104" s="325"/>
    </row>
    <row r="105" spans="3:7" ht="12.75">
      <c r="C105" s="131"/>
      <c r="D105" s="131"/>
      <c r="E105" s="131"/>
      <c r="F105" s="325"/>
      <c r="G105" s="325"/>
    </row>
    <row r="106" spans="3:7" ht="12.75">
      <c r="C106" s="131"/>
      <c r="D106" s="131"/>
      <c r="E106" s="131"/>
      <c r="F106" s="325"/>
      <c r="G106" s="325"/>
    </row>
    <row r="107" spans="3:7" ht="12.75">
      <c r="C107" s="131"/>
      <c r="D107" s="131"/>
      <c r="E107" s="131"/>
      <c r="F107" s="325"/>
      <c r="G107" s="325"/>
    </row>
    <row r="108" spans="3:7" ht="12.75">
      <c r="C108" s="131"/>
      <c r="D108" s="131"/>
      <c r="E108" s="131"/>
      <c r="F108" s="325"/>
      <c r="G108" s="325"/>
    </row>
    <row r="109" spans="3:7" ht="12.75">
      <c r="C109" s="131"/>
      <c r="D109" s="131"/>
      <c r="E109" s="131"/>
      <c r="F109" s="325"/>
      <c r="G109" s="325"/>
    </row>
    <row r="110" spans="3:7" ht="12.75">
      <c r="C110" s="131"/>
      <c r="D110" s="131"/>
      <c r="E110" s="131"/>
      <c r="F110" s="325"/>
      <c r="G110" s="325"/>
    </row>
    <row r="111" spans="3:7" ht="12.75">
      <c r="C111" s="131"/>
      <c r="D111" s="131"/>
      <c r="E111" s="131"/>
      <c r="F111" s="325"/>
      <c r="G111" s="325"/>
    </row>
    <row r="112" spans="3:7" ht="12.75">
      <c r="C112" s="131"/>
      <c r="D112" s="131"/>
      <c r="E112" s="131"/>
      <c r="F112" s="325"/>
      <c r="G112" s="325"/>
    </row>
    <row r="113" spans="3:7" ht="12.75">
      <c r="C113" s="131"/>
      <c r="D113" s="131"/>
      <c r="E113" s="131"/>
      <c r="F113" s="325"/>
      <c r="G113" s="325"/>
    </row>
    <row r="114" spans="3:7" ht="12.75">
      <c r="C114" s="131"/>
      <c r="D114" s="131"/>
      <c r="E114" s="131"/>
      <c r="F114" s="325"/>
      <c r="G114" s="325"/>
    </row>
    <row r="115" spans="3:7" ht="12.75">
      <c r="C115" s="131"/>
      <c r="D115" s="131"/>
      <c r="E115" s="131"/>
      <c r="F115" s="325"/>
      <c r="G115" s="325"/>
    </row>
    <row r="116" spans="3:7" ht="12.75">
      <c r="C116" s="131"/>
      <c r="D116" s="131"/>
      <c r="E116" s="131"/>
      <c r="F116" s="325"/>
      <c r="G116" s="325"/>
    </row>
    <row r="117" spans="3:7" ht="12.75">
      <c r="C117" s="131"/>
      <c r="D117" s="131"/>
      <c r="E117" s="131"/>
      <c r="F117" s="325"/>
      <c r="G117" s="325"/>
    </row>
    <row r="118" spans="3:7" ht="12.75">
      <c r="C118" s="131"/>
      <c r="D118" s="131"/>
      <c r="E118" s="131"/>
      <c r="F118" s="325"/>
      <c r="G118" s="325"/>
    </row>
    <row r="119" spans="3:7" ht="12.75">
      <c r="C119" s="131"/>
      <c r="D119" s="131"/>
      <c r="E119" s="131"/>
      <c r="F119" s="325"/>
      <c r="G119" s="325"/>
    </row>
    <row r="120" spans="3:7" ht="12.75">
      <c r="C120" s="131"/>
      <c r="D120" s="131"/>
      <c r="E120" s="131"/>
      <c r="F120" s="325"/>
      <c r="G120" s="325"/>
    </row>
    <row r="121" spans="3:7" ht="12.75">
      <c r="C121" s="131"/>
      <c r="D121" s="131"/>
      <c r="E121" s="131"/>
      <c r="F121" s="325"/>
      <c r="G121" s="325"/>
    </row>
    <row r="122" spans="3:7" ht="12.75">
      <c r="C122" s="131"/>
      <c r="D122" s="131"/>
      <c r="E122" s="131"/>
      <c r="F122" s="325"/>
      <c r="G122" s="325"/>
    </row>
    <row r="123" spans="3:7" ht="12.75">
      <c r="C123" s="131"/>
      <c r="D123" s="131"/>
      <c r="E123" s="131"/>
      <c r="F123" s="325"/>
      <c r="G123" s="325"/>
    </row>
    <row r="124" spans="3:7" ht="12.75">
      <c r="C124" s="131"/>
      <c r="D124" s="131"/>
      <c r="E124" s="131"/>
      <c r="F124" s="325"/>
      <c r="G124" s="325"/>
    </row>
    <row r="125" spans="3:7" ht="12.75">
      <c r="C125" s="131"/>
      <c r="D125" s="131"/>
      <c r="E125" s="131"/>
      <c r="F125" s="325"/>
      <c r="G125" s="325"/>
    </row>
    <row r="126" spans="3:7" ht="12.75">
      <c r="C126" s="131"/>
      <c r="D126" s="131"/>
      <c r="E126" s="131"/>
      <c r="F126" s="325"/>
      <c r="G126" s="325"/>
    </row>
    <row r="127" spans="3:7" ht="12.75">
      <c r="C127" s="131"/>
      <c r="D127" s="131"/>
      <c r="E127" s="131"/>
      <c r="F127" s="325"/>
      <c r="G127" s="325"/>
    </row>
    <row r="128" spans="3:7" ht="12.75">
      <c r="C128" s="131"/>
      <c r="D128" s="131"/>
      <c r="E128" s="131"/>
      <c r="F128" s="325"/>
      <c r="G128" s="325"/>
    </row>
    <row r="129" spans="3:7" ht="12.75">
      <c r="C129" s="131"/>
      <c r="D129" s="131"/>
      <c r="E129" s="131"/>
      <c r="F129" s="325"/>
      <c r="G129" s="325"/>
    </row>
    <row r="130" spans="3:7" ht="12.75">
      <c r="C130" s="131"/>
      <c r="D130" s="131"/>
      <c r="E130" s="131"/>
      <c r="F130" s="325"/>
      <c r="G130" s="325"/>
    </row>
    <row r="131" spans="3:7" ht="12.75">
      <c r="C131" s="131"/>
      <c r="D131" s="131"/>
      <c r="E131" s="131"/>
      <c r="F131" s="325"/>
      <c r="G131" s="325"/>
    </row>
    <row r="132" spans="3:7" ht="12.75">
      <c r="C132" s="131"/>
      <c r="D132" s="131"/>
      <c r="E132" s="131"/>
      <c r="F132" s="325"/>
      <c r="G132" s="325"/>
    </row>
    <row r="133" spans="3:7" ht="12.75">
      <c r="C133" s="131"/>
      <c r="D133" s="131"/>
      <c r="E133" s="131"/>
      <c r="F133" s="325"/>
      <c r="G133" s="325"/>
    </row>
    <row r="134" spans="3:7" ht="12.75">
      <c r="C134" s="131"/>
      <c r="D134" s="131"/>
      <c r="E134" s="131"/>
      <c r="F134" s="325"/>
      <c r="G134" s="325"/>
    </row>
    <row r="135" spans="3:7" ht="12.75">
      <c r="C135" s="131"/>
      <c r="D135" s="131"/>
      <c r="E135" s="131"/>
      <c r="F135" s="325"/>
      <c r="G135" s="325"/>
    </row>
    <row r="136" spans="3:7" ht="12.75">
      <c r="C136" s="131"/>
      <c r="D136" s="131"/>
      <c r="E136" s="131"/>
      <c r="F136" s="325"/>
      <c r="G136" s="325"/>
    </row>
    <row r="137" spans="3:7" ht="12.75">
      <c r="C137" s="131"/>
      <c r="D137" s="131"/>
      <c r="E137" s="131"/>
      <c r="F137" s="325"/>
      <c r="G137" s="325"/>
    </row>
    <row r="138" spans="3:7" ht="12.75">
      <c r="C138" s="131"/>
      <c r="D138" s="131"/>
      <c r="E138" s="131"/>
      <c r="F138" s="325"/>
      <c r="G138" s="325"/>
    </row>
    <row r="139" spans="3:7" ht="12.75">
      <c r="C139" s="131"/>
      <c r="D139" s="131"/>
      <c r="E139" s="131"/>
      <c r="F139" s="325"/>
      <c r="G139" s="325"/>
    </row>
    <row r="140" spans="3:7" ht="12.75">
      <c r="C140" s="131"/>
      <c r="D140" s="131"/>
      <c r="E140" s="131"/>
      <c r="F140" s="325"/>
      <c r="G140" s="325"/>
    </row>
    <row r="141" spans="3:7" ht="12.75">
      <c r="C141" s="131"/>
      <c r="D141" s="131"/>
      <c r="E141" s="131"/>
      <c r="F141" s="325"/>
      <c r="G141" s="325"/>
    </row>
    <row r="142" spans="3:7" ht="12.75">
      <c r="C142" s="131"/>
      <c r="D142" s="131"/>
      <c r="E142" s="131"/>
      <c r="F142" s="325"/>
      <c r="G142" s="325"/>
    </row>
    <row r="143" spans="3:7" ht="12.75">
      <c r="C143" s="131"/>
      <c r="D143" s="131"/>
      <c r="E143" s="131"/>
      <c r="F143" s="325"/>
      <c r="G143" s="325"/>
    </row>
    <row r="144" spans="3:7" ht="12.75">
      <c r="C144" s="131"/>
      <c r="D144" s="131"/>
      <c r="E144" s="131"/>
      <c r="F144" s="325"/>
      <c r="G144" s="325"/>
    </row>
    <row r="145" spans="3:7" ht="12.75">
      <c r="C145" s="131"/>
      <c r="D145" s="131"/>
      <c r="E145" s="131"/>
      <c r="F145" s="325"/>
      <c r="G145" s="325"/>
    </row>
    <row r="146" spans="3:7" ht="12.75">
      <c r="C146" s="131"/>
      <c r="D146" s="131"/>
      <c r="E146" s="131"/>
      <c r="F146" s="325"/>
      <c r="G146" s="325"/>
    </row>
    <row r="147" spans="3:7" ht="12.75">
      <c r="C147" s="131"/>
      <c r="D147" s="131"/>
      <c r="E147" s="131"/>
      <c r="F147" s="325"/>
      <c r="G147" s="325"/>
    </row>
    <row r="148" spans="3:7" ht="12.75">
      <c r="C148" s="131"/>
      <c r="D148" s="131"/>
      <c r="E148" s="131"/>
      <c r="F148" s="325"/>
      <c r="G148" s="325"/>
    </row>
    <row r="149" spans="3:7" ht="12.75">
      <c r="C149" s="131"/>
      <c r="D149" s="131"/>
      <c r="E149" s="131"/>
      <c r="F149" s="325"/>
      <c r="G149" s="325"/>
    </row>
    <row r="150" spans="3:7" ht="12.75">
      <c r="C150" s="131"/>
      <c r="D150" s="131"/>
      <c r="E150" s="131"/>
      <c r="F150" s="325"/>
      <c r="G150" s="325"/>
    </row>
    <row r="151" spans="3:7" ht="12.75">
      <c r="C151" s="131"/>
      <c r="D151" s="131"/>
      <c r="E151" s="131"/>
      <c r="F151" s="325"/>
      <c r="G151" s="325"/>
    </row>
    <row r="152" spans="3:7" ht="12.75">
      <c r="C152" s="131"/>
      <c r="D152" s="131"/>
      <c r="E152" s="131"/>
      <c r="F152" s="325"/>
      <c r="G152" s="325"/>
    </row>
    <row r="153" spans="3:7" ht="12.75">
      <c r="C153" s="131"/>
      <c r="D153" s="131"/>
      <c r="E153" s="131"/>
      <c r="F153" s="325"/>
      <c r="G153" s="325"/>
    </row>
    <row r="154" spans="3:7" ht="12.75">
      <c r="C154" s="131"/>
      <c r="D154" s="131"/>
      <c r="E154" s="131"/>
      <c r="F154" s="325"/>
      <c r="G154" s="325"/>
    </row>
    <row r="155" spans="3:7" ht="12.75">
      <c r="C155" s="131"/>
      <c r="D155" s="131"/>
      <c r="E155" s="131"/>
      <c r="F155" s="325"/>
      <c r="G155" s="325"/>
    </row>
    <row r="156" spans="3:7" ht="12.75">
      <c r="C156" s="131"/>
      <c r="D156" s="131"/>
      <c r="E156" s="131"/>
      <c r="F156" s="325"/>
      <c r="G156" s="325"/>
    </row>
    <row r="157" spans="3:7" ht="12.75">
      <c r="C157" s="131"/>
      <c r="D157" s="131"/>
      <c r="E157" s="131"/>
      <c r="F157" s="325"/>
      <c r="G157" s="325"/>
    </row>
    <row r="158" spans="3:7" ht="12.75">
      <c r="C158" s="131"/>
      <c r="D158" s="131"/>
      <c r="E158" s="131"/>
      <c r="F158" s="325"/>
      <c r="G158" s="325"/>
    </row>
    <row r="159" spans="3:7" ht="12.75">
      <c r="C159" s="131"/>
      <c r="D159" s="131"/>
      <c r="E159" s="131"/>
      <c r="F159" s="325"/>
      <c r="G159" s="325"/>
    </row>
    <row r="160" spans="3:7" ht="12.75">
      <c r="C160" s="131"/>
      <c r="D160" s="131"/>
      <c r="E160" s="131"/>
      <c r="F160" s="325"/>
      <c r="G160" s="325"/>
    </row>
    <row r="161" spans="3:7" ht="12.75">
      <c r="C161" s="131"/>
      <c r="D161" s="131"/>
      <c r="E161" s="131"/>
      <c r="F161" s="325"/>
      <c r="G161" s="325"/>
    </row>
    <row r="162" spans="3:7" ht="12.75">
      <c r="C162" s="131"/>
      <c r="D162" s="131"/>
      <c r="E162" s="131"/>
      <c r="F162" s="325"/>
      <c r="G162" s="325"/>
    </row>
    <row r="163" spans="3:7" ht="12.75">
      <c r="C163" s="131"/>
      <c r="D163" s="131"/>
      <c r="E163" s="131"/>
      <c r="F163" s="325"/>
      <c r="G163" s="325"/>
    </row>
    <row r="164" spans="3:7" ht="12.75">
      <c r="C164" s="131"/>
      <c r="D164" s="131"/>
      <c r="E164" s="131"/>
      <c r="F164" s="325"/>
      <c r="G164" s="325"/>
    </row>
    <row r="165" spans="3:7" ht="12.75">
      <c r="C165" s="131"/>
      <c r="D165" s="131"/>
      <c r="E165" s="131"/>
      <c r="F165" s="325"/>
      <c r="G165" s="325"/>
    </row>
    <row r="166" spans="3:7" ht="12.75">
      <c r="C166" s="131"/>
      <c r="D166" s="131"/>
      <c r="E166" s="131"/>
      <c r="F166" s="325"/>
      <c r="G166" s="325"/>
    </row>
    <row r="167" spans="3:7" ht="12.75">
      <c r="C167" s="131"/>
      <c r="D167" s="131"/>
      <c r="E167" s="131"/>
      <c r="F167" s="325"/>
      <c r="G167" s="325"/>
    </row>
    <row r="168" spans="3:7" ht="12.75">
      <c r="C168" s="131"/>
      <c r="D168" s="131"/>
      <c r="E168" s="131"/>
      <c r="F168" s="325"/>
      <c r="G168" s="325"/>
    </row>
    <row r="169" spans="3:7" ht="12.75">
      <c r="C169" s="131"/>
      <c r="D169" s="131"/>
      <c r="E169" s="131"/>
      <c r="F169" s="325"/>
      <c r="G169" s="325"/>
    </row>
    <row r="170" spans="3:7" ht="12.75">
      <c r="C170" s="131"/>
      <c r="D170" s="131"/>
      <c r="E170" s="131"/>
      <c r="F170" s="325"/>
      <c r="G170" s="325"/>
    </row>
    <row r="171" spans="3:7" ht="12.75">
      <c r="C171" s="131"/>
      <c r="D171" s="131"/>
      <c r="E171" s="131"/>
      <c r="F171" s="325"/>
      <c r="G171" s="325"/>
    </row>
    <row r="172" spans="3:7" ht="12.75">
      <c r="C172" s="131"/>
      <c r="D172" s="131"/>
      <c r="E172" s="131"/>
      <c r="F172" s="325"/>
      <c r="G172" s="325"/>
    </row>
    <row r="173" spans="3:7" ht="12.75">
      <c r="C173" s="131"/>
      <c r="D173" s="131"/>
      <c r="E173" s="131"/>
      <c r="F173" s="325"/>
      <c r="G173" s="325"/>
    </row>
    <row r="174" spans="3:7" ht="12.75">
      <c r="C174" s="131"/>
      <c r="D174" s="131"/>
      <c r="E174" s="131"/>
      <c r="F174" s="325"/>
      <c r="G174" s="325"/>
    </row>
    <row r="175" spans="3:7" ht="12.75">
      <c r="C175" s="131"/>
      <c r="D175" s="131"/>
      <c r="E175" s="131"/>
      <c r="F175" s="325"/>
      <c r="G175" s="325"/>
    </row>
    <row r="176" spans="4:7" ht="12.75">
      <c r="D176" s="263"/>
      <c r="E176" s="131"/>
      <c r="F176" s="325"/>
      <c r="G176" s="325"/>
    </row>
    <row r="177" spans="4:7" ht="12.75">
      <c r="D177" s="263"/>
      <c r="E177" s="131"/>
      <c r="F177" s="325"/>
      <c r="G177" s="325"/>
    </row>
    <row r="178" ht="12.75">
      <c r="D178" s="263"/>
    </row>
    <row r="179" ht="12.75">
      <c r="D179" s="263"/>
    </row>
    <row r="180" ht="12.75">
      <c r="D180" s="263"/>
    </row>
    <row r="181" ht="12.75">
      <c r="D181" s="263"/>
    </row>
    <row r="182" ht="12.75">
      <c r="D182" s="263"/>
    </row>
    <row r="183" ht="12.75">
      <c r="D183" s="263"/>
    </row>
    <row r="184" ht="12.75">
      <c r="D184" s="263"/>
    </row>
    <row r="185" ht="12.75">
      <c r="D185" s="263"/>
    </row>
    <row r="186" ht="12.75">
      <c r="D186" s="263"/>
    </row>
    <row r="187" ht="12.75">
      <c r="D187" s="263"/>
    </row>
    <row r="188" ht="12.75">
      <c r="D188" s="263"/>
    </row>
    <row r="189" ht="12.75">
      <c r="D189" s="263"/>
    </row>
    <row r="190" ht="12.75">
      <c r="D190" s="263"/>
    </row>
    <row r="191" ht="12.75">
      <c r="D191" s="263"/>
    </row>
    <row r="192" ht="12.75">
      <c r="D192" s="263"/>
    </row>
    <row r="193" ht="12.75">
      <c r="D193" s="263"/>
    </row>
    <row r="194" ht="12.75">
      <c r="D194" s="263"/>
    </row>
    <row r="195" ht="12.75">
      <c r="D195" s="263"/>
    </row>
    <row r="196" ht="12.75">
      <c r="D196" s="263"/>
    </row>
    <row r="197" ht="12.75">
      <c r="D197" s="263"/>
    </row>
    <row r="198" ht="12.75">
      <c r="D198" s="263"/>
    </row>
    <row r="199" ht="12.75">
      <c r="D199" s="263"/>
    </row>
    <row r="200" ht="12.75">
      <c r="D200" s="263"/>
    </row>
    <row r="201" ht="12.75">
      <c r="D201" s="263"/>
    </row>
    <row r="202" ht="12.75">
      <c r="D202" s="263"/>
    </row>
    <row r="203" ht="12.75">
      <c r="D203" s="263"/>
    </row>
    <row r="204" ht="12.75">
      <c r="D204" s="263"/>
    </row>
    <row r="205" ht="12.75">
      <c r="D205" s="263"/>
    </row>
    <row r="206" ht="12.75">
      <c r="D206" s="263"/>
    </row>
    <row r="207" ht="12.75">
      <c r="D207" s="263"/>
    </row>
    <row r="208" ht="12.75">
      <c r="D208" s="263"/>
    </row>
    <row r="209" ht="12.75">
      <c r="D209" s="263"/>
    </row>
    <row r="210" ht="12.75">
      <c r="D210" s="263"/>
    </row>
    <row r="211" ht="12.75">
      <c r="D211" s="263"/>
    </row>
    <row r="212" ht="12.75">
      <c r="D212" s="263"/>
    </row>
    <row r="213" ht="12.75">
      <c r="D213" s="263"/>
    </row>
    <row r="214" ht="12.75">
      <c r="D214" s="263"/>
    </row>
    <row r="215" ht="12.75">
      <c r="D215" s="263"/>
    </row>
    <row r="216" ht="12.75">
      <c r="D216" s="263"/>
    </row>
    <row r="217" ht="12.75">
      <c r="D217" s="263"/>
    </row>
    <row r="218" ht="12.75">
      <c r="D218" s="263"/>
    </row>
    <row r="219" ht="12.75">
      <c r="D219" s="263"/>
    </row>
    <row r="220" ht="12.75">
      <c r="D220" s="263"/>
    </row>
    <row r="221" ht="12.75">
      <c r="D221" s="263"/>
    </row>
    <row r="222" ht="12.75">
      <c r="D222" s="263"/>
    </row>
    <row r="223" ht="12.75">
      <c r="D223" s="263"/>
    </row>
    <row r="224" ht="12.75">
      <c r="D224" s="263"/>
    </row>
    <row r="225" ht="12.75">
      <c r="D225" s="263"/>
    </row>
    <row r="226" ht="12.75">
      <c r="D226" s="263"/>
    </row>
    <row r="227" ht="12.75">
      <c r="D227" s="263"/>
    </row>
    <row r="228" ht="12.75">
      <c r="D228" s="263"/>
    </row>
    <row r="229" ht="12.75">
      <c r="D229" s="263"/>
    </row>
    <row r="230" ht="12.75">
      <c r="D230" s="263"/>
    </row>
    <row r="231" ht="12.75">
      <c r="D231" s="263"/>
    </row>
    <row r="232" ht="12.75">
      <c r="D232" s="263"/>
    </row>
    <row r="233" ht="12.75">
      <c r="D233" s="263"/>
    </row>
    <row r="234" ht="12.75">
      <c r="D234" s="263"/>
    </row>
    <row r="235" ht="12.75">
      <c r="D235" s="263"/>
    </row>
    <row r="236" ht="12.75">
      <c r="D236" s="263"/>
    </row>
    <row r="237" ht="12.75">
      <c r="D237" s="263"/>
    </row>
    <row r="238" ht="12.75">
      <c r="D238" s="263"/>
    </row>
    <row r="239" ht="12.75">
      <c r="D239" s="263"/>
    </row>
    <row r="240" ht="12.75">
      <c r="D240" s="263"/>
    </row>
    <row r="241" ht="12.75">
      <c r="D241" s="263"/>
    </row>
    <row r="242" ht="12.75">
      <c r="D242" s="263"/>
    </row>
    <row r="243" ht="12.75">
      <c r="D243" s="263"/>
    </row>
    <row r="244" ht="12.75">
      <c r="D244" s="263"/>
    </row>
    <row r="245" ht="12.75">
      <c r="D245" s="263"/>
    </row>
    <row r="246" ht="12.75">
      <c r="D246" s="263"/>
    </row>
    <row r="247" ht="12.75">
      <c r="D247" s="263"/>
    </row>
    <row r="248" ht="12.75">
      <c r="D248" s="263"/>
    </row>
    <row r="249" ht="12.75">
      <c r="D249" s="263"/>
    </row>
    <row r="250" ht="12.75">
      <c r="D250" s="263"/>
    </row>
    <row r="251" ht="12.75">
      <c r="D251" s="263"/>
    </row>
    <row r="252" ht="12.75">
      <c r="D252" s="263"/>
    </row>
    <row r="253" ht="12.75">
      <c r="D253" s="263"/>
    </row>
    <row r="254" ht="12.75">
      <c r="D254" s="263"/>
    </row>
    <row r="255" ht="12.75">
      <c r="D255" s="263"/>
    </row>
    <row r="256" ht="12.75">
      <c r="D256" s="263"/>
    </row>
    <row r="257" ht="12.75">
      <c r="D257" s="263"/>
    </row>
    <row r="258" ht="12.75">
      <c r="D258" s="263"/>
    </row>
    <row r="259" ht="12.75">
      <c r="D259" s="263"/>
    </row>
    <row r="260" ht="12.75">
      <c r="D260" s="263"/>
    </row>
    <row r="261" ht="12.75">
      <c r="D261" s="263"/>
    </row>
    <row r="262" ht="12.75">
      <c r="D262" s="263"/>
    </row>
    <row r="263" ht="12.75">
      <c r="D263" s="263"/>
    </row>
    <row r="264" ht="12.75">
      <c r="D264" s="263"/>
    </row>
    <row r="265" ht="12.75">
      <c r="D265" s="263"/>
    </row>
    <row r="266" ht="12.75">
      <c r="D266" s="263"/>
    </row>
    <row r="267" ht="12.75">
      <c r="D267" s="263"/>
    </row>
    <row r="268" ht="12.75">
      <c r="D268" s="263"/>
    </row>
    <row r="269" ht="12.75">
      <c r="D269" s="263"/>
    </row>
    <row r="270" ht="12.75">
      <c r="D270" s="263"/>
    </row>
    <row r="271" ht="12.75">
      <c r="D271" s="263"/>
    </row>
    <row r="272" ht="12.75">
      <c r="D272" s="263"/>
    </row>
    <row r="273" ht="12.75">
      <c r="D273" s="263"/>
    </row>
    <row r="274" ht="12.75">
      <c r="D274" s="263"/>
    </row>
    <row r="275" ht="12.75">
      <c r="D275" s="263"/>
    </row>
    <row r="276" ht="12.75">
      <c r="D276" s="263"/>
    </row>
    <row r="277" ht="12.75">
      <c r="D277" s="263"/>
    </row>
    <row r="278" ht="12.75">
      <c r="D278" s="263"/>
    </row>
    <row r="279" ht="12.75">
      <c r="D279" s="263"/>
    </row>
    <row r="280" ht="12.75">
      <c r="D280" s="263"/>
    </row>
    <row r="281" ht="12.75">
      <c r="D281" s="263"/>
    </row>
    <row r="282" ht="12.75">
      <c r="D282" s="263"/>
    </row>
    <row r="283" ht="12.75">
      <c r="D283" s="263"/>
    </row>
    <row r="284" ht="12.75">
      <c r="D284" s="263"/>
    </row>
    <row r="285" ht="12.75">
      <c r="D285" s="263"/>
    </row>
    <row r="286" ht="12.75">
      <c r="D286" s="263"/>
    </row>
    <row r="287" ht="12.75">
      <c r="D287" s="263"/>
    </row>
    <row r="288" ht="12.75">
      <c r="D288" s="263"/>
    </row>
    <row r="289" ht="12.75">
      <c r="D289" s="263"/>
    </row>
    <row r="290" ht="12.75">
      <c r="D290" s="263"/>
    </row>
    <row r="291" ht="12.75">
      <c r="D291" s="263"/>
    </row>
    <row r="292" ht="12.75">
      <c r="D292" s="263"/>
    </row>
    <row r="293" ht="12.75">
      <c r="D293" s="263"/>
    </row>
    <row r="294" ht="12.75">
      <c r="D294" s="263"/>
    </row>
    <row r="295" ht="12.75">
      <c r="D295" s="263"/>
    </row>
    <row r="296" ht="12.75">
      <c r="D296" s="263"/>
    </row>
    <row r="297" ht="12.75">
      <c r="D297" s="263"/>
    </row>
    <row r="298" ht="12.75">
      <c r="D298" s="263"/>
    </row>
    <row r="299" ht="12.75">
      <c r="D299" s="263"/>
    </row>
    <row r="300" ht="12.75">
      <c r="D300" s="263"/>
    </row>
    <row r="301" ht="12.75">
      <c r="D301" s="263"/>
    </row>
    <row r="302" ht="12.75">
      <c r="D302" s="263"/>
    </row>
    <row r="303" ht="12.75">
      <c r="D303" s="263"/>
    </row>
    <row r="304" ht="12.75">
      <c r="D304" s="263"/>
    </row>
    <row r="305" ht="12.75">
      <c r="D305" s="263"/>
    </row>
    <row r="306" ht="12.75">
      <c r="D306" s="263"/>
    </row>
    <row r="307" ht="12.75">
      <c r="D307" s="263"/>
    </row>
    <row r="308" ht="12.75">
      <c r="D308" s="263"/>
    </row>
    <row r="309" ht="12.75">
      <c r="D309" s="263"/>
    </row>
    <row r="310" ht="12.75">
      <c r="D310" s="263"/>
    </row>
    <row r="311" ht="12.75">
      <c r="D311" s="263"/>
    </row>
    <row r="312" ht="12.75">
      <c r="D312" s="263"/>
    </row>
    <row r="313" ht="12.75">
      <c r="D313" s="263"/>
    </row>
    <row r="314" ht="12.75">
      <c r="D314" s="263"/>
    </row>
    <row r="315" ht="12.75">
      <c r="D315" s="263"/>
    </row>
    <row r="316" ht="12.75">
      <c r="D316" s="263"/>
    </row>
    <row r="317" ht="12.75">
      <c r="D317" s="263"/>
    </row>
    <row r="318" ht="12.75">
      <c r="D318" s="263"/>
    </row>
    <row r="319" ht="12.75">
      <c r="D319" s="263"/>
    </row>
    <row r="320" ht="12.75">
      <c r="D320" s="263"/>
    </row>
    <row r="321" ht="12.75">
      <c r="D321" s="263"/>
    </row>
    <row r="322" ht="12.75">
      <c r="D322" s="263"/>
    </row>
    <row r="323" ht="12.75">
      <c r="D323" s="263"/>
    </row>
    <row r="324" ht="12.75">
      <c r="D324" s="263"/>
    </row>
    <row r="325" ht="12.75">
      <c r="D325" s="263"/>
    </row>
    <row r="326" ht="12.75">
      <c r="D326" s="263"/>
    </row>
    <row r="327" ht="12.75">
      <c r="D327" s="263"/>
    </row>
    <row r="328" ht="12.75">
      <c r="D328" s="263"/>
    </row>
    <row r="329" ht="12.75">
      <c r="D329" s="263"/>
    </row>
    <row r="330" ht="12.75">
      <c r="D330" s="263"/>
    </row>
    <row r="331" ht="12.75">
      <c r="D331" s="263"/>
    </row>
    <row r="332" ht="12.75">
      <c r="D332" s="263"/>
    </row>
    <row r="333" ht="12.75">
      <c r="D333" s="263"/>
    </row>
    <row r="334" ht="12.75">
      <c r="D334" s="263"/>
    </row>
    <row r="335" ht="12.75">
      <c r="D335" s="263"/>
    </row>
    <row r="336" ht="12.75">
      <c r="D336" s="263"/>
    </row>
    <row r="337" ht="12.75">
      <c r="D337" s="263"/>
    </row>
    <row r="338" ht="12.75">
      <c r="D338" s="263"/>
    </row>
    <row r="339" ht="12.75">
      <c r="D339" s="263"/>
    </row>
    <row r="340" ht="12.75">
      <c r="D340" s="263"/>
    </row>
    <row r="341" ht="12.75">
      <c r="D341" s="263"/>
    </row>
    <row r="342" ht="12.75">
      <c r="D342" s="263"/>
    </row>
    <row r="343" ht="12.75">
      <c r="D343" s="263"/>
    </row>
    <row r="344" ht="12.75">
      <c r="D344" s="263"/>
    </row>
    <row r="345" ht="12.75">
      <c r="D345" s="263"/>
    </row>
    <row r="346" ht="12.75">
      <c r="D346" s="263"/>
    </row>
    <row r="347" ht="12.75">
      <c r="D347" s="263"/>
    </row>
    <row r="348" ht="12.75">
      <c r="D348" s="263"/>
    </row>
    <row r="349" ht="12.75">
      <c r="D349" s="263"/>
    </row>
    <row r="350" ht="12.75">
      <c r="D350" s="263"/>
    </row>
    <row r="351" ht="12.75">
      <c r="D351" s="263"/>
    </row>
    <row r="352" ht="12.75">
      <c r="D352" s="263"/>
    </row>
    <row r="353" ht="12.75">
      <c r="D353" s="263"/>
    </row>
    <row r="354" ht="12.75">
      <c r="D354" s="263"/>
    </row>
    <row r="355" ht="12.75">
      <c r="D355" s="263"/>
    </row>
    <row r="356" ht="12.75">
      <c r="D356" s="263"/>
    </row>
    <row r="357" ht="12.75">
      <c r="D357" s="263"/>
    </row>
    <row r="358" ht="12.75">
      <c r="D358" s="263"/>
    </row>
    <row r="359" ht="12.75">
      <c r="D359" s="263"/>
    </row>
    <row r="360" ht="12.75">
      <c r="D360" s="263"/>
    </row>
    <row r="361" ht="12.75">
      <c r="D361" s="263"/>
    </row>
    <row r="362" ht="12.75">
      <c r="D362" s="263"/>
    </row>
    <row r="363" ht="12.75">
      <c r="D363" s="263"/>
    </row>
    <row r="364" ht="12.75">
      <c r="D364" s="263"/>
    </row>
    <row r="365" ht="12.75">
      <c r="D365" s="263"/>
    </row>
    <row r="366" ht="12.75">
      <c r="D366" s="263"/>
    </row>
    <row r="367" ht="12.75">
      <c r="D367" s="263"/>
    </row>
    <row r="368" ht="12.75">
      <c r="D368" s="263"/>
    </row>
    <row r="369" ht="12.75">
      <c r="D369" s="263"/>
    </row>
    <row r="370" ht="12.75">
      <c r="D370" s="263"/>
    </row>
    <row r="371" ht="12.75">
      <c r="D371" s="263"/>
    </row>
    <row r="372" ht="12.75">
      <c r="D372" s="263"/>
    </row>
    <row r="373" ht="12.75">
      <c r="D373" s="263"/>
    </row>
    <row r="374" ht="12.75">
      <c r="D374" s="263"/>
    </row>
    <row r="375" ht="12.75">
      <c r="D375" s="263"/>
    </row>
    <row r="376" ht="12.75">
      <c r="D376" s="263"/>
    </row>
    <row r="377" ht="12.75">
      <c r="D377" s="263"/>
    </row>
    <row r="378" ht="12.75">
      <c r="D378" s="263"/>
    </row>
    <row r="379" ht="12.75">
      <c r="D379" s="263"/>
    </row>
    <row r="380" ht="12.75">
      <c r="D380" s="263"/>
    </row>
    <row r="381" ht="12.75">
      <c r="D381" s="263"/>
    </row>
    <row r="382" ht="12.75">
      <c r="D382" s="263"/>
    </row>
    <row r="383" ht="12.75">
      <c r="D383" s="263"/>
    </row>
    <row r="384" ht="12.75">
      <c r="D384" s="263"/>
    </row>
    <row r="385" ht="12.75">
      <c r="D385" s="263"/>
    </row>
    <row r="386" ht="12.75">
      <c r="D386" s="263"/>
    </row>
    <row r="387" ht="12.75">
      <c r="D387" s="263"/>
    </row>
    <row r="388" ht="12.75">
      <c r="D388" s="263"/>
    </row>
    <row r="389" ht="12.75">
      <c r="D389" s="263"/>
    </row>
    <row r="390" ht="12.75">
      <c r="D390" s="263"/>
    </row>
    <row r="391" ht="12.75">
      <c r="D391" s="263"/>
    </row>
    <row r="392" ht="12.75">
      <c r="D392" s="263"/>
    </row>
    <row r="393" ht="12.75">
      <c r="D393" s="263"/>
    </row>
    <row r="394" ht="12.75">
      <c r="D394" s="263"/>
    </row>
    <row r="395" ht="12.75">
      <c r="D395" s="263"/>
    </row>
    <row r="396" ht="12.75">
      <c r="D396" s="263"/>
    </row>
    <row r="397" ht="12.75">
      <c r="D397" s="263"/>
    </row>
    <row r="398" ht="12.75">
      <c r="D398" s="263"/>
    </row>
    <row r="399" ht="12.75">
      <c r="D399" s="263"/>
    </row>
    <row r="400" ht="12.75">
      <c r="D400" s="263"/>
    </row>
    <row r="401" ht="12.75">
      <c r="D401" s="263"/>
    </row>
    <row r="402" ht="12.75">
      <c r="D402" s="263"/>
    </row>
    <row r="403" ht="12.75">
      <c r="D403" s="263"/>
    </row>
    <row r="404" ht="12.75">
      <c r="D404" s="263"/>
    </row>
    <row r="405" ht="12.75">
      <c r="D405" s="263"/>
    </row>
    <row r="406" ht="12.75">
      <c r="D406" s="263"/>
    </row>
    <row r="407" ht="12.75">
      <c r="D407" s="263"/>
    </row>
    <row r="408" ht="12.75">
      <c r="D408" s="263"/>
    </row>
    <row r="409" ht="12.75">
      <c r="D409" s="263"/>
    </row>
    <row r="410" ht="12.75">
      <c r="D410" s="263"/>
    </row>
    <row r="411" ht="12.75">
      <c r="D411" s="263"/>
    </row>
    <row r="412" ht="12.75">
      <c r="D412" s="263"/>
    </row>
    <row r="413" ht="12.75">
      <c r="D413" s="263"/>
    </row>
    <row r="414" ht="12.75">
      <c r="D414" s="263"/>
    </row>
    <row r="415" ht="12.75">
      <c r="D415" s="263"/>
    </row>
    <row r="416" ht="12.75">
      <c r="D416" s="263"/>
    </row>
    <row r="417" ht="12.75">
      <c r="D417" s="263"/>
    </row>
    <row r="418" ht="12.75">
      <c r="D418" s="263"/>
    </row>
    <row r="419" ht="12.75">
      <c r="D419" s="263"/>
    </row>
    <row r="420" ht="12.75">
      <c r="D420" s="263"/>
    </row>
    <row r="421" ht="12.75">
      <c r="D421" s="263"/>
    </row>
    <row r="422" ht="12.75">
      <c r="D422" s="263"/>
    </row>
    <row r="423" ht="12.75">
      <c r="D423" s="263"/>
    </row>
    <row r="424" ht="12.75">
      <c r="D424" s="263"/>
    </row>
    <row r="425" ht="12.75">
      <c r="D425" s="263"/>
    </row>
    <row r="426" ht="12.75">
      <c r="D426" s="263"/>
    </row>
    <row r="427" ht="12.75">
      <c r="D427" s="263"/>
    </row>
    <row r="428" ht="12.75">
      <c r="D428" s="263"/>
    </row>
    <row r="429" ht="12.75">
      <c r="D429" s="263"/>
    </row>
    <row r="430" ht="12.75">
      <c r="D430" s="263"/>
    </row>
    <row r="431" ht="12.75">
      <c r="D431" s="263"/>
    </row>
    <row r="432" ht="12.75">
      <c r="D432" s="263"/>
    </row>
    <row r="433" ht="12.75">
      <c r="D433" s="263"/>
    </row>
    <row r="434" ht="12.75">
      <c r="D434" s="263"/>
    </row>
    <row r="435" ht="12.75">
      <c r="D435" s="263"/>
    </row>
    <row r="436" ht="12.75">
      <c r="D436" s="263"/>
    </row>
    <row r="437" ht="12.75">
      <c r="D437" s="263"/>
    </row>
    <row r="438" ht="12.75">
      <c r="D438" s="263"/>
    </row>
    <row r="439" ht="12.75">
      <c r="D439" s="263"/>
    </row>
    <row r="440" ht="12.75">
      <c r="D440" s="263"/>
    </row>
    <row r="441" ht="12.75">
      <c r="D441" s="263"/>
    </row>
    <row r="442" ht="12.75">
      <c r="D442" s="263"/>
    </row>
    <row r="443" ht="12.75">
      <c r="D443" s="263"/>
    </row>
    <row r="444" ht="12.75">
      <c r="D444" s="263"/>
    </row>
    <row r="445" ht="12.75">
      <c r="D445" s="263"/>
    </row>
    <row r="446" ht="12.75">
      <c r="D446" s="263"/>
    </row>
    <row r="447" ht="12.75">
      <c r="D447" s="263"/>
    </row>
    <row r="448" ht="12.75">
      <c r="D448" s="263"/>
    </row>
    <row r="449" ht="12.75">
      <c r="D449" s="263"/>
    </row>
    <row r="450" ht="12.75">
      <c r="D450" s="263"/>
    </row>
    <row r="451" ht="12.75">
      <c r="D451" s="263"/>
    </row>
    <row r="452" ht="12.75">
      <c r="D452" s="263"/>
    </row>
    <row r="453" ht="12.75">
      <c r="D453" s="263"/>
    </row>
    <row r="454" ht="12.75">
      <c r="D454" s="263"/>
    </row>
    <row r="455" ht="12.75">
      <c r="D455" s="263"/>
    </row>
    <row r="456" ht="12.75">
      <c r="D456" s="263"/>
    </row>
    <row r="457" ht="12.75">
      <c r="D457" s="263"/>
    </row>
    <row r="458" ht="12.75">
      <c r="D458" s="263"/>
    </row>
    <row r="459" ht="12.75">
      <c r="D459" s="263"/>
    </row>
    <row r="460" ht="12.75">
      <c r="D460" s="263"/>
    </row>
    <row r="461" ht="12.75">
      <c r="D461" s="263"/>
    </row>
    <row r="462" ht="12.75">
      <c r="D462" s="263"/>
    </row>
    <row r="463" ht="12.75">
      <c r="D463" s="263"/>
    </row>
    <row r="464" ht="12.75">
      <c r="D464" s="263"/>
    </row>
    <row r="465" ht="12.75">
      <c r="D465" s="263"/>
    </row>
    <row r="466" ht="12.75">
      <c r="D466" s="263"/>
    </row>
    <row r="467" ht="12.75">
      <c r="D467" s="263"/>
    </row>
    <row r="468" ht="12.75">
      <c r="D468" s="263"/>
    </row>
    <row r="469" ht="12.75">
      <c r="D469" s="263"/>
    </row>
    <row r="470" ht="12.75">
      <c r="D470" s="263"/>
    </row>
    <row r="471" ht="12.75">
      <c r="D471" s="263"/>
    </row>
    <row r="472" ht="12.75">
      <c r="D472" s="263"/>
    </row>
    <row r="473" ht="12.75">
      <c r="D473" s="263"/>
    </row>
    <row r="474" ht="12.75">
      <c r="D474" s="263"/>
    </row>
    <row r="475" ht="12.75">
      <c r="D475" s="263"/>
    </row>
    <row r="476" ht="12.75">
      <c r="D476" s="263"/>
    </row>
    <row r="477" ht="12.75">
      <c r="D477" s="263"/>
    </row>
    <row r="478" ht="12.75">
      <c r="D478" s="263"/>
    </row>
    <row r="479" ht="12.75">
      <c r="D479" s="263"/>
    </row>
    <row r="480" ht="12.75">
      <c r="D480" s="263"/>
    </row>
    <row r="481" ht="12.75">
      <c r="D481" s="263"/>
    </row>
    <row r="482" ht="12.75">
      <c r="D482" s="263"/>
    </row>
    <row r="483" ht="12.75">
      <c r="D483" s="263"/>
    </row>
    <row r="484" ht="12.75">
      <c r="D484" s="263"/>
    </row>
    <row r="485" ht="12.75">
      <c r="D485" s="263"/>
    </row>
    <row r="486" ht="12.75">
      <c r="D486" s="263"/>
    </row>
    <row r="487" ht="12.75">
      <c r="D487" s="263"/>
    </row>
    <row r="488" ht="12.75">
      <c r="D488" s="263"/>
    </row>
    <row r="489" ht="12.75">
      <c r="D489" s="263"/>
    </row>
    <row r="490" ht="12.75">
      <c r="D490" s="263"/>
    </row>
    <row r="491" ht="12.75">
      <c r="D491" s="263"/>
    </row>
    <row r="492" ht="12.75">
      <c r="D492" s="263"/>
    </row>
    <row r="493" ht="12.75">
      <c r="D493" s="263"/>
    </row>
    <row r="494" ht="12.75">
      <c r="D494" s="263"/>
    </row>
    <row r="495" ht="12.75">
      <c r="D495" s="263"/>
    </row>
    <row r="496" ht="12.75">
      <c r="D496" s="263"/>
    </row>
    <row r="497" ht="12.75">
      <c r="D497" s="263"/>
    </row>
    <row r="498" ht="12.75">
      <c r="D498" s="263"/>
    </row>
    <row r="499" ht="12.75">
      <c r="D499" s="263"/>
    </row>
    <row r="500" ht="12.75">
      <c r="D500" s="263"/>
    </row>
    <row r="501" ht="12.75">
      <c r="D501" s="263"/>
    </row>
    <row r="502" ht="12.75">
      <c r="D502" s="263"/>
    </row>
    <row r="503" ht="12.75">
      <c r="D503" s="263"/>
    </row>
    <row r="504" ht="12.75">
      <c r="D504" s="263"/>
    </row>
    <row r="505" ht="12.75">
      <c r="D505" s="263"/>
    </row>
    <row r="506" ht="12.75">
      <c r="D506" s="263"/>
    </row>
    <row r="507" ht="12.75">
      <c r="D507" s="263"/>
    </row>
    <row r="508" ht="12.75">
      <c r="D508" s="263"/>
    </row>
    <row r="509" ht="12.75">
      <c r="D509" s="263"/>
    </row>
    <row r="510" ht="12.75">
      <c r="D510" s="263"/>
    </row>
    <row r="511" ht="12.75">
      <c r="D511" s="263"/>
    </row>
    <row r="512" ht="12.75">
      <c r="D512" s="263"/>
    </row>
    <row r="513" ht="12.75">
      <c r="D513" s="263"/>
    </row>
    <row r="514" ht="12.75">
      <c r="D514" s="263"/>
    </row>
    <row r="515" ht="12.75">
      <c r="D515" s="263"/>
    </row>
    <row r="516" ht="12.75">
      <c r="D516" s="263"/>
    </row>
    <row r="517" ht="12.75">
      <c r="D517" s="263"/>
    </row>
    <row r="518" ht="12.75">
      <c r="D518" s="263"/>
    </row>
    <row r="519" ht="12.75">
      <c r="D519" s="263"/>
    </row>
    <row r="520" ht="12.75">
      <c r="D520" s="263"/>
    </row>
    <row r="521" ht="12.75">
      <c r="D521" s="263"/>
    </row>
    <row r="522" ht="12.75">
      <c r="D522" s="263"/>
    </row>
    <row r="523" ht="12.75">
      <c r="D523" s="263"/>
    </row>
    <row r="524" ht="12.75">
      <c r="D524" s="263"/>
    </row>
    <row r="525" ht="12.75">
      <c r="D525" s="263"/>
    </row>
    <row r="526" ht="12.75">
      <c r="D526" s="263"/>
    </row>
    <row r="527" ht="12.75">
      <c r="D527" s="263"/>
    </row>
    <row r="528" ht="12.75">
      <c r="D528" s="263"/>
    </row>
    <row r="529" ht="12.75">
      <c r="D529" s="263"/>
    </row>
    <row r="530" ht="12.75">
      <c r="D530" s="263"/>
    </row>
    <row r="531" ht="12.75">
      <c r="D531" s="263"/>
    </row>
    <row r="532" ht="12.75">
      <c r="D532" s="263"/>
    </row>
    <row r="533" ht="12.75">
      <c r="D533" s="263"/>
    </row>
    <row r="534" ht="12.75">
      <c r="D534" s="263"/>
    </row>
    <row r="535" ht="12.75">
      <c r="D535" s="263"/>
    </row>
    <row r="536" ht="12.75">
      <c r="D536" s="263"/>
    </row>
    <row r="537" ht="12.75">
      <c r="D537" s="263"/>
    </row>
    <row r="538" ht="12.75">
      <c r="D538" s="263"/>
    </row>
    <row r="539" ht="12.75">
      <c r="D539" s="263"/>
    </row>
    <row r="540" ht="12.75">
      <c r="D540" s="263"/>
    </row>
    <row r="541" ht="12.75">
      <c r="D541" s="263"/>
    </row>
    <row r="542" ht="12.75">
      <c r="D542" s="263"/>
    </row>
    <row r="543" ht="12.75">
      <c r="D543" s="263"/>
    </row>
    <row r="544" ht="12.75">
      <c r="D544" s="263"/>
    </row>
    <row r="545" ht="12.75">
      <c r="D545" s="263"/>
    </row>
    <row r="546" ht="12.75">
      <c r="D546" s="263"/>
    </row>
    <row r="547" ht="12.75">
      <c r="D547" s="263"/>
    </row>
    <row r="548" ht="12.75">
      <c r="D548" s="263"/>
    </row>
    <row r="549" ht="12.75">
      <c r="D549" s="263"/>
    </row>
    <row r="550" ht="12.75">
      <c r="D550" s="263"/>
    </row>
    <row r="551" ht="12.75">
      <c r="D551" s="263"/>
    </row>
    <row r="552" ht="12.75">
      <c r="D552" s="263"/>
    </row>
    <row r="553" ht="12.75">
      <c r="D553" s="263"/>
    </row>
    <row r="554" ht="12.75">
      <c r="D554" s="263"/>
    </row>
    <row r="555" ht="12.75">
      <c r="D555" s="263"/>
    </row>
    <row r="556" ht="12.75">
      <c r="D556" s="263"/>
    </row>
    <row r="557" ht="12.75">
      <c r="D557" s="263"/>
    </row>
    <row r="558" ht="12.75">
      <c r="D558" s="263"/>
    </row>
    <row r="559" ht="12.75">
      <c r="D559" s="263"/>
    </row>
    <row r="560" ht="12.75">
      <c r="D560" s="263"/>
    </row>
    <row r="561" ht="12.75">
      <c r="D561" s="263"/>
    </row>
    <row r="562" ht="12.75">
      <c r="D562" s="263"/>
    </row>
    <row r="563" ht="12.75">
      <c r="D563" s="263"/>
    </row>
    <row r="564" ht="12.75">
      <c r="D564" s="263"/>
    </row>
    <row r="565" ht="12.75">
      <c r="D565" s="263"/>
    </row>
    <row r="566" ht="12.75">
      <c r="D566" s="263"/>
    </row>
    <row r="567" ht="12.75">
      <c r="D567" s="263"/>
    </row>
    <row r="568" ht="12.75">
      <c r="D568" s="263"/>
    </row>
    <row r="569" ht="12.75">
      <c r="D569" s="263"/>
    </row>
    <row r="570" ht="12.75">
      <c r="D570" s="263"/>
    </row>
    <row r="571" ht="12.75">
      <c r="D571" s="263"/>
    </row>
    <row r="572" ht="12.75">
      <c r="D572" s="263"/>
    </row>
    <row r="573" ht="12.75">
      <c r="D573" s="263"/>
    </row>
    <row r="574" ht="12.75">
      <c r="D574" s="263"/>
    </row>
    <row r="575" ht="12.75">
      <c r="D575" s="263"/>
    </row>
    <row r="576" ht="12.75">
      <c r="D576" s="263"/>
    </row>
    <row r="577" ht="12.75">
      <c r="D577" s="263"/>
    </row>
    <row r="578" ht="12.75">
      <c r="D578" s="263"/>
    </row>
    <row r="579" ht="12.75">
      <c r="D579" s="263"/>
    </row>
    <row r="580" ht="12.75">
      <c r="D580" s="263"/>
    </row>
    <row r="581" ht="12.75">
      <c r="D581" s="263"/>
    </row>
    <row r="582" ht="12.75">
      <c r="D582" s="263"/>
    </row>
    <row r="583" ht="12.75">
      <c r="D583" s="263"/>
    </row>
    <row r="584" ht="12.75">
      <c r="D584" s="263"/>
    </row>
    <row r="585" ht="12.75">
      <c r="D585" s="263"/>
    </row>
    <row r="586" ht="12.75">
      <c r="D586" s="263"/>
    </row>
    <row r="587" ht="12.75">
      <c r="D587" s="263"/>
    </row>
    <row r="588" ht="12.75">
      <c r="D588" s="263"/>
    </row>
    <row r="589" ht="12.75">
      <c r="D589" s="263"/>
    </row>
    <row r="590" ht="12.75">
      <c r="D590" s="263"/>
    </row>
    <row r="591" ht="12.75">
      <c r="D591" s="263"/>
    </row>
    <row r="592" ht="12.75">
      <c r="D592" s="263"/>
    </row>
    <row r="593" ht="12.75">
      <c r="D593" s="263"/>
    </row>
    <row r="594" ht="12.75">
      <c r="D594" s="263"/>
    </row>
    <row r="595" ht="12.75">
      <c r="D595" s="263"/>
    </row>
    <row r="596" ht="12.75">
      <c r="D596" s="263"/>
    </row>
    <row r="597" ht="12.75">
      <c r="D597" s="263"/>
    </row>
    <row r="598" ht="12.75">
      <c r="D598" s="263"/>
    </row>
    <row r="599" ht="12.75">
      <c r="D599" s="263"/>
    </row>
    <row r="600" ht="12.75">
      <c r="D600" s="263"/>
    </row>
    <row r="601" ht="12.75">
      <c r="D601" s="263"/>
    </row>
    <row r="602" ht="12.75">
      <c r="D602" s="263"/>
    </row>
    <row r="603" ht="12.75">
      <c r="D603" s="263"/>
    </row>
    <row r="604" ht="12.75">
      <c r="D604" s="263"/>
    </row>
    <row r="605" ht="12.75">
      <c r="D605" s="263"/>
    </row>
    <row r="606" ht="12.75">
      <c r="D606" s="263"/>
    </row>
    <row r="607" ht="12.75">
      <c r="D607" s="263"/>
    </row>
    <row r="608" ht="12.75">
      <c r="D608" s="263"/>
    </row>
    <row r="609" ht="12.75">
      <c r="D609" s="263"/>
    </row>
    <row r="610" ht="12.75">
      <c r="D610" s="263"/>
    </row>
    <row r="611" ht="12.75">
      <c r="D611" s="263"/>
    </row>
    <row r="612" ht="12.75">
      <c r="D612" s="263"/>
    </row>
    <row r="613" ht="12.75">
      <c r="D613" s="263"/>
    </row>
    <row r="614" ht="12.75">
      <c r="D614" s="263"/>
    </row>
    <row r="615" ht="12.75">
      <c r="D615" s="263"/>
    </row>
    <row r="616" ht="12.75">
      <c r="D616" s="263"/>
    </row>
    <row r="617" ht="12.75">
      <c r="D617" s="263"/>
    </row>
    <row r="618" ht="12.75">
      <c r="D618" s="263"/>
    </row>
    <row r="619" ht="12.75">
      <c r="D619" s="263"/>
    </row>
    <row r="620" ht="12.75">
      <c r="D620" s="263"/>
    </row>
    <row r="621" ht="12.75">
      <c r="D621" s="263"/>
    </row>
    <row r="622" ht="12.75">
      <c r="D622" s="263"/>
    </row>
    <row r="623" ht="12.75">
      <c r="D623" s="263"/>
    </row>
    <row r="624" ht="12.75">
      <c r="D624" s="263"/>
    </row>
    <row r="625" ht="12.75">
      <c r="D625" s="263"/>
    </row>
    <row r="626" ht="12.75">
      <c r="D626" s="263"/>
    </row>
    <row r="627" ht="12.75">
      <c r="D627" s="263"/>
    </row>
    <row r="628" ht="12.75">
      <c r="D628" s="263"/>
    </row>
    <row r="629" ht="12.75">
      <c r="D629" s="263"/>
    </row>
    <row r="630" ht="12.75">
      <c r="D630" s="263"/>
    </row>
    <row r="631" ht="12.75">
      <c r="D631" s="263"/>
    </row>
    <row r="632" ht="12.75">
      <c r="D632" s="263"/>
    </row>
    <row r="633" ht="12.75">
      <c r="D633" s="263"/>
    </row>
    <row r="634" ht="12.75">
      <c r="D634" s="263"/>
    </row>
    <row r="635" ht="12.75">
      <c r="D635" s="263"/>
    </row>
    <row r="636" ht="12.75">
      <c r="D636" s="263"/>
    </row>
    <row r="637" ht="12.75">
      <c r="D637" s="263"/>
    </row>
    <row r="638" ht="12.75">
      <c r="D638" s="263"/>
    </row>
    <row r="639" ht="12.75">
      <c r="D639" s="263"/>
    </row>
    <row r="640" ht="12.75">
      <c r="D640" s="263"/>
    </row>
    <row r="641" ht="12.75">
      <c r="D641" s="263"/>
    </row>
    <row r="642" ht="12.75">
      <c r="D642" s="263"/>
    </row>
    <row r="643" ht="12.75">
      <c r="D643" s="263"/>
    </row>
    <row r="644" ht="12.75">
      <c r="D644" s="263"/>
    </row>
    <row r="645" ht="12.75">
      <c r="D645" s="263"/>
    </row>
    <row r="646" ht="12.75">
      <c r="D646" s="263"/>
    </row>
    <row r="647" ht="12.75">
      <c r="D647" s="263"/>
    </row>
    <row r="648" ht="12.75">
      <c r="D648" s="263"/>
    </row>
    <row r="649" ht="12.75">
      <c r="D649" s="263"/>
    </row>
    <row r="650" ht="12.75">
      <c r="D650" s="263"/>
    </row>
    <row r="651" ht="12.75">
      <c r="D651" s="263"/>
    </row>
    <row r="652" ht="12.75">
      <c r="D652" s="263"/>
    </row>
    <row r="653" ht="12.75">
      <c r="D653" s="263"/>
    </row>
    <row r="654" ht="12.75">
      <c r="D654" s="263"/>
    </row>
    <row r="655" ht="12.75">
      <c r="D655" s="263"/>
    </row>
    <row r="656" ht="12.75">
      <c r="D656" s="263"/>
    </row>
    <row r="657" ht="12.75">
      <c r="D657" s="263"/>
    </row>
    <row r="658" ht="12.75">
      <c r="D658" s="263"/>
    </row>
    <row r="659" ht="12.75">
      <c r="D659" s="263"/>
    </row>
    <row r="660" ht="12.75">
      <c r="D660" s="263"/>
    </row>
    <row r="661" ht="12.75">
      <c r="D661" s="263"/>
    </row>
    <row r="662" ht="12.75">
      <c r="D662" s="263"/>
    </row>
    <row r="663" ht="12.75">
      <c r="D663" s="263"/>
    </row>
    <row r="664" ht="12.75">
      <c r="D664" s="263"/>
    </row>
    <row r="665" ht="12.75">
      <c r="D665" s="263"/>
    </row>
    <row r="666" ht="12.75">
      <c r="D666" s="263"/>
    </row>
    <row r="667" ht="12.75">
      <c r="D667" s="263"/>
    </row>
    <row r="668" ht="12.75">
      <c r="D668" s="263"/>
    </row>
    <row r="669" ht="12.75">
      <c r="D669" s="263"/>
    </row>
    <row r="670" ht="12.75">
      <c r="D670" s="263"/>
    </row>
    <row r="671" ht="12.75">
      <c r="D671" s="263"/>
    </row>
    <row r="672" ht="12.75">
      <c r="D672" s="263"/>
    </row>
    <row r="673" ht="12.75">
      <c r="D673" s="263"/>
    </row>
    <row r="674" ht="12.75">
      <c r="D674" s="263"/>
    </row>
    <row r="675" ht="12.75">
      <c r="D675" s="263"/>
    </row>
    <row r="676" ht="12.75">
      <c r="D676" s="263"/>
    </row>
    <row r="677" ht="12.75">
      <c r="D677" s="263"/>
    </row>
    <row r="678" ht="12.75">
      <c r="D678" s="263"/>
    </row>
    <row r="679" ht="12.75">
      <c r="D679" s="263"/>
    </row>
    <row r="680" ht="12.75">
      <c r="D680" s="263"/>
    </row>
    <row r="681" ht="12.75">
      <c r="D681" s="263"/>
    </row>
    <row r="682" ht="12.75">
      <c r="D682" s="263"/>
    </row>
    <row r="683" ht="12.75">
      <c r="D683" s="263"/>
    </row>
    <row r="684" ht="12.75">
      <c r="D684" s="263"/>
    </row>
    <row r="685" ht="12.75">
      <c r="D685" s="263"/>
    </row>
    <row r="686" ht="12.75">
      <c r="D686" s="263"/>
    </row>
    <row r="687" ht="12.75">
      <c r="D687" s="263"/>
    </row>
    <row r="688" ht="12.75">
      <c r="D688" s="263"/>
    </row>
    <row r="689" ht="12.75">
      <c r="D689" s="263"/>
    </row>
    <row r="690" ht="12.75">
      <c r="D690" s="263"/>
    </row>
    <row r="691" ht="12.75">
      <c r="D691" s="263"/>
    </row>
    <row r="692" ht="12.75">
      <c r="D692" s="263"/>
    </row>
    <row r="693" ht="12.75">
      <c r="D693" s="263"/>
    </row>
    <row r="694" ht="12.75">
      <c r="D694" s="263"/>
    </row>
    <row r="695" ht="12.75">
      <c r="D695" s="263"/>
    </row>
    <row r="696" ht="12.75">
      <c r="D696" s="263"/>
    </row>
    <row r="697" ht="12.75">
      <c r="D697" s="263"/>
    </row>
    <row r="698" ht="12.75">
      <c r="D698" s="263"/>
    </row>
    <row r="699" ht="12.75">
      <c r="D699" s="263"/>
    </row>
    <row r="700" ht="12.75">
      <c r="D700" s="263"/>
    </row>
    <row r="701" ht="12.75">
      <c r="D701" s="263"/>
    </row>
    <row r="702" ht="12.75">
      <c r="D702" s="263"/>
    </row>
    <row r="703" ht="12.75">
      <c r="D703" s="263"/>
    </row>
    <row r="704" ht="12.75">
      <c r="D704" s="263"/>
    </row>
    <row r="705" ht="12.75">
      <c r="D705" s="263"/>
    </row>
    <row r="706" ht="12.75">
      <c r="D706" s="263"/>
    </row>
    <row r="707" ht="12.75">
      <c r="D707" s="263"/>
    </row>
    <row r="708" ht="12.75">
      <c r="D708" s="263"/>
    </row>
    <row r="709" ht="12.75">
      <c r="D709" s="263"/>
    </row>
    <row r="710" ht="12.75">
      <c r="D710" s="263"/>
    </row>
    <row r="711" ht="12.75">
      <c r="D711" s="263"/>
    </row>
    <row r="712" ht="12.75">
      <c r="D712" s="263"/>
    </row>
    <row r="713" ht="12.75">
      <c r="D713" s="263"/>
    </row>
    <row r="714" ht="12.75">
      <c r="D714" s="263"/>
    </row>
    <row r="715" ht="12.75">
      <c r="D715" s="263"/>
    </row>
    <row r="716" ht="12.75">
      <c r="D716" s="263"/>
    </row>
    <row r="717" ht="12.75">
      <c r="D717" s="263"/>
    </row>
    <row r="718" ht="12.75">
      <c r="D718" s="263"/>
    </row>
    <row r="719" ht="12.75">
      <c r="D719" s="263"/>
    </row>
    <row r="720" ht="12.75">
      <c r="D720" s="263"/>
    </row>
    <row r="721" ht="12.75">
      <c r="D721" s="263"/>
    </row>
    <row r="722" ht="12.75">
      <c r="D722" s="263"/>
    </row>
    <row r="723" ht="12.75">
      <c r="D723" s="263"/>
    </row>
    <row r="724" ht="12.75">
      <c r="D724" s="263"/>
    </row>
    <row r="725" ht="12.75">
      <c r="D725" s="263"/>
    </row>
    <row r="726" ht="12.75">
      <c r="D726" s="263"/>
    </row>
    <row r="727" ht="12.75">
      <c r="D727" s="263"/>
    </row>
    <row r="728" ht="12.75">
      <c r="D728" s="263"/>
    </row>
    <row r="729" ht="12.75">
      <c r="D729" s="263"/>
    </row>
    <row r="730" ht="12.75">
      <c r="D730" s="263"/>
    </row>
    <row r="731" ht="12.75">
      <c r="D731" s="263"/>
    </row>
    <row r="732" ht="12.75">
      <c r="D732" s="263"/>
    </row>
    <row r="733" ht="12.75">
      <c r="D733" s="263"/>
    </row>
    <row r="734" ht="12.75">
      <c r="D734" s="263"/>
    </row>
    <row r="735" ht="12.75">
      <c r="D735" s="263"/>
    </row>
    <row r="736" ht="12.75">
      <c r="D736" s="263"/>
    </row>
    <row r="737" ht="12.75">
      <c r="D737" s="263"/>
    </row>
    <row r="738" ht="12.75">
      <c r="D738" s="263"/>
    </row>
    <row r="739" ht="12.75">
      <c r="D739" s="263"/>
    </row>
    <row r="740" ht="12.75">
      <c r="D740" s="263"/>
    </row>
    <row r="741" ht="12.75">
      <c r="D741" s="263"/>
    </row>
    <row r="742" ht="12.75">
      <c r="D742" s="263"/>
    </row>
    <row r="743" ht="12.75">
      <c r="D743" s="263"/>
    </row>
    <row r="744" ht="12.75">
      <c r="D744" s="263"/>
    </row>
    <row r="745" ht="12.75">
      <c r="D745" s="263"/>
    </row>
    <row r="746" ht="12.75">
      <c r="D746" s="263"/>
    </row>
    <row r="747" ht="12.75">
      <c r="D747" s="263"/>
    </row>
    <row r="748" ht="12.75">
      <c r="D748" s="263"/>
    </row>
    <row r="749" ht="12.75">
      <c r="D749" s="263"/>
    </row>
    <row r="750" ht="12.75">
      <c r="D750" s="263"/>
    </row>
    <row r="751" ht="12.75">
      <c r="D751" s="263"/>
    </row>
    <row r="752" ht="12.75">
      <c r="D752" s="263"/>
    </row>
    <row r="753" ht="12.75">
      <c r="D753" s="263"/>
    </row>
    <row r="754" ht="12.75">
      <c r="D754" s="263"/>
    </row>
    <row r="755" ht="12.75">
      <c r="D755" s="263"/>
    </row>
    <row r="756" ht="12.75">
      <c r="D756" s="263"/>
    </row>
    <row r="757" ht="12.75">
      <c r="D757" s="263"/>
    </row>
    <row r="758" ht="12.75">
      <c r="D758" s="263"/>
    </row>
    <row r="759" ht="12.75">
      <c r="D759" s="263"/>
    </row>
    <row r="760" ht="12.75">
      <c r="D760" s="263"/>
    </row>
    <row r="761" ht="12.75">
      <c r="D761" s="263"/>
    </row>
    <row r="762" ht="12.75">
      <c r="D762" s="263"/>
    </row>
    <row r="763" ht="12.75">
      <c r="D763" s="263"/>
    </row>
    <row r="764" ht="12.75">
      <c r="D764" s="263"/>
    </row>
    <row r="765" ht="12.75">
      <c r="D765" s="263"/>
    </row>
    <row r="766" ht="12.75">
      <c r="D766" s="263"/>
    </row>
    <row r="767" ht="12.75">
      <c r="D767" s="263"/>
    </row>
    <row r="768" ht="12.75">
      <c r="D768" s="263"/>
    </row>
    <row r="769" ht="12.75">
      <c r="D769" s="263"/>
    </row>
    <row r="770" ht="12.75">
      <c r="D770" s="263"/>
    </row>
    <row r="771" ht="12.75">
      <c r="D771" s="263"/>
    </row>
    <row r="772" ht="12.75">
      <c r="D772" s="263"/>
    </row>
    <row r="773" ht="12.75">
      <c r="D773" s="263"/>
    </row>
    <row r="774" ht="12.75">
      <c r="D774" s="263"/>
    </row>
    <row r="775" ht="12.75">
      <c r="D775" s="263"/>
    </row>
    <row r="776" ht="12.75">
      <c r="D776" s="263"/>
    </row>
    <row r="777" ht="12.75">
      <c r="D777" s="263"/>
    </row>
    <row r="778" ht="12.75">
      <c r="D778" s="263"/>
    </row>
    <row r="779" ht="12.75">
      <c r="D779" s="263"/>
    </row>
    <row r="780" ht="12.75">
      <c r="D780" s="263"/>
    </row>
    <row r="781" ht="12.75">
      <c r="D781" s="263"/>
    </row>
    <row r="782" ht="12.75">
      <c r="D782" s="263"/>
    </row>
    <row r="783" ht="12.75">
      <c r="D783" s="263"/>
    </row>
    <row r="784" ht="12.75">
      <c r="D784" s="263"/>
    </row>
    <row r="785" ht="12.75">
      <c r="D785" s="263"/>
    </row>
    <row r="786" ht="12.75">
      <c r="D786" s="263"/>
    </row>
    <row r="787" ht="12.75">
      <c r="D787" s="263"/>
    </row>
    <row r="788" ht="12.75">
      <c r="D788" s="263"/>
    </row>
    <row r="789" ht="12.75">
      <c r="D789" s="263"/>
    </row>
    <row r="790" ht="12.75">
      <c r="D790" s="263"/>
    </row>
    <row r="791" ht="12.75">
      <c r="D791" s="263"/>
    </row>
    <row r="792" ht="12.75">
      <c r="D792" s="263"/>
    </row>
    <row r="793" ht="12.75">
      <c r="D793" s="263"/>
    </row>
    <row r="794" ht="12.75">
      <c r="D794" s="263"/>
    </row>
    <row r="795" ht="12.75">
      <c r="D795" s="263"/>
    </row>
    <row r="796" ht="12.75">
      <c r="D796" s="263"/>
    </row>
    <row r="797" ht="12.75">
      <c r="D797" s="263"/>
    </row>
    <row r="798" ht="12.75">
      <c r="D798" s="263"/>
    </row>
    <row r="799" ht="12.75">
      <c r="D799" s="263"/>
    </row>
    <row r="800" ht="12.75">
      <c r="D800" s="263"/>
    </row>
    <row r="801" ht="12.75">
      <c r="D801" s="263"/>
    </row>
    <row r="802" ht="12.75">
      <c r="D802" s="263"/>
    </row>
    <row r="803" ht="12.75">
      <c r="D803" s="263"/>
    </row>
    <row r="804" ht="12.75">
      <c r="D804" s="263"/>
    </row>
    <row r="805" ht="12.75">
      <c r="D805" s="263"/>
    </row>
    <row r="806" ht="12.75">
      <c r="D806" s="263"/>
    </row>
    <row r="807" ht="12.75">
      <c r="D807" s="263"/>
    </row>
    <row r="808" ht="12.75">
      <c r="D808" s="263"/>
    </row>
    <row r="809" ht="12.75">
      <c r="D809" s="263"/>
    </row>
    <row r="810" ht="12.75">
      <c r="D810" s="263"/>
    </row>
    <row r="811" ht="12.75">
      <c r="D811" s="263"/>
    </row>
    <row r="812" ht="12.75">
      <c r="D812" s="263"/>
    </row>
    <row r="813" ht="12.75">
      <c r="D813" s="263"/>
    </row>
    <row r="814" ht="12.75">
      <c r="D814" s="263"/>
    </row>
    <row r="815" ht="12.75">
      <c r="D815" s="263"/>
    </row>
    <row r="816" ht="12.75">
      <c r="D816" s="263"/>
    </row>
    <row r="817" ht="12.75">
      <c r="D817" s="263"/>
    </row>
    <row r="818" ht="12.75">
      <c r="D818" s="263"/>
    </row>
    <row r="819" ht="12.75">
      <c r="D819" s="263"/>
    </row>
    <row r="820" ht="12.75">
      <c r="D820" s="263"/>
    </row>
    <row r="821" ht="12.75">
      <c r="D821" s="263"/>
    </row>
    <row r="822" ht="12.75">
      <c r="D822" s="263"/>
    </row>
    <row r="823" ht="12.75">
      <c r="D823" s="263"/>
    </row>
    <row r="824" ht="12.75">
      <c r="D824" s="263"/>
    </row>
    <row r="825" ht="12.75">
      <c r="D825" s="263"/>
    </row>
    <row r="826" ht="12.75">
      <c r="D826" s="263"/>
    </row>
    <row r="827" ht="12.75">
      <c r="D827" s="263"/>
    </row>
    <row r="828" ht="12.75">
      <c r="D828" s="263"/>
    </row>
    <row r="829" ht="12.75">
      <c r="D829" s="263"/>
    </row>
    <row r="830" ht="12.75">
      <c r="D830" s="263"/>
    </row>
    <row r="831" ht="12.75">
      <c r="D831" s="263"/>
    </row>
    <row r="832" ht="12.75">
      <c r="D832" s="263"/>
    </row>
    <row r="833" ht="12.75">
      <c r="D833" s="263"/>
    </row>
    <row r="834" ht="12.75">
      <c r="D834" s="263"/>
    </row>
    <row r="835" ht="12.75">
      <c r="D835" s="263"/>
    </row>
    <row r="836" ht="12.75">
      <c r="D836" s="263"/>
    </row>
    <row r="837" ht="12.75">
      <c r="D837" s="263"/>
    </row>
    <row r="838" ht="12.75">
      <c r="D838" s="263"/>
    </row>
    <row r="839" ht="12.75">
      <c r="D839" s="263"/>
    </row>
    <row r="840" ht="12.75">
      <c r="D840" s="263"/>
    </row>
    <row r="841" ht="12.75">
      <c r="D841" s="263"/>
    </row>
    <row r="842" ht="12.75">
      <c r="D842" s="263"/>
    </row>
    <row r="843" ht="12.75">
      <c r="D843" s="263"/>
    </row>
    <row r="844" ht="12.75">
      <c r="D844" s="263"/>
    </row>
    <row r="845" ht="12.75">
      <c r="D845" s="263"/>
    </row>
    <row r="846" ht="12.75">
      <c r="D846" s="263"/>
    </row>
    <row r="847" ht="12.75">
      <c r="D847" s="263"/>
    </row>
    <row r="848" ht="12.75">
      <c r="D848" s="263"/>
    </row>
    <row r="849" ht="12.75">
      <c r="D849" s="263"/>
    </row>
    <row r="850" ht="12.75">
      <c r="D850" s="263"/>
    </row>
    <row r="851" ht="12.75">
      <c r="D851" s="263"/>
    </row>
    <row r="852" ht="12.75">
      <c r="D852" s="263"/>
    </row>
    <row r="853" ht="12.75">
      <c r="D853" s="263"/>
    </row>
    <row r="854" ht="12.75">
      <c r="D854" s="263"/>
    </row>
    <row r="855" ht="12.75">
      <c r="D855" s="263"/>
    </row>
    <row r="856" ht="12.75">
      <c r="D856" s="263"/>
    </row>
    <row r="857" ht="12.75">
      <c r="D857" s="263"/>
    </row>
    <row r="858" ht="12.75">
      <c r="D858" s="263"/>
    </row>
    <row r="859" ht="12.75">
      <c r="D859" s="263"/>
    </row>
    <row r="860" ht="12.75">
      <c r="D860" s="263"/>
    </row>
    <row r="861" ht="12.75">
      <c r="D861" s="263"/>
    </row>
    <row r="862" ht="12.75">
      <c r="D862" s="263"/>
    </row>
    <row r="863" ht="12.75">
      <c r="D863" s="263"/>
    </row>
    <row r="864" ht="12.75">
      <c r="D864" s="263"/>
    </row>
    <row r="865" ht="12.75">
      <c r="D865" s="263"/>
    </row>
    <row r="866" ht="12.75">
      <c r="D866" s="263"/>
    </row>
    <row r="867" ht="12.75">
      <c r="D867" s="263"/>
    </row>
    <row r="868" ht="12.75">
      <c r="D868" s="263"/>
    </row>
    <row r="869" ht="12.75">
      <c r="D869" s="263"/>
    </row>
    <row r="870" ht="12.75">
      <c r="D870" s="263"/>
    </row>
    <row r="871" ht="12.75">
      <c r="D871" s="263"/>
    </row>
    <row r="872" ht="12.75">
      <c r="D872" s="263"/>
    </row>
    <row r="873" ht="12.75">
      <c r="D873" s="263"/>
    </row>
    <row r="874" ht="12.75">
      <c r="D874" s="263"/>
    </row>
    <row r="875" ht="12.75">
      <c r="D875" s="263"/>
    </row>
    <row r="876" ht="12.75">
      <c r="D876" s="263"/>
    </row>
    <row r="877" ht="12.75">
      <c r="D877" s="263"/>
    </row>
    <row r="878" ht="12.75">
      <c r="D878" s="263"/>
    </row>
    <row r="879" ht="12.75">
      <c r="D879" s="263"/>
    </row>
    <row r="880" ht="12.75">
      <c r="D880" s="263"/>
    </row>
    <row r="881" ht="12.75">
      <c r="D881" s="263"/>
    </row>
    <row r="882" ht="12.75">
      <c r="D882" s="263"/>
    </row>
    <row r="883" ht="12.75">
      <c r="D883" s="263"/>
    </row>
    <row r="884" ht="12.75">
      <c r="D884" s="263"/>
    </row>
    <row r="885" ht="12.75">
      <c r="D885" s="263"/>
    </row>
    <row r="886" ht="12.75">
      <c r="D886" s="263"/>
    </row>
    <row r="887" ht="12.75">
      <c r="D887" s="263"/>
    </row>
    <row r="888" ht="12.75">
      <c r="D888" s="263"/>
    </row>
    <row r="889" ht="12.75">
      <c r="D889" s="263"/>
    </row>
    <row r="890" ht="12.75">
      <c r="D890" s="263"/>
    </row>
    <row r="891" ht="12.75">
      <c r="D891" s="263"/>
    </row>
    <row r="892" ht="12.75">
      <c r="D892" s="263"/>
    </row>
    <row r="893" ht="12.75">
      <c r="D893" s="263"/>
    </row>
    <row r="894" ht="12.75">
      <c r="D894" s="263"/>
    </row>
    <row r="895" ht="12.75">
      <c r="D895" s="263"/>
    </row>
    <row r="896" ht="12.75">
      <c r="D896" s="263"/>
    </row>
    <row r="897" ht="12.75">
      <c r="D897" s="263"/>
    </row>
    <row r="898" ht="12.75">
      <c r="D898" s="263"/>
    </row>
    <row r="899" ht="12.75">
      <c r="D899" s="263"/>
    </row>
    <row r="900" ht="12.75">
      <c r="D900" s="263"/>
    </row>
    <row r="901" ht="12.75">
      <c r="D901" s="263"/>
    </row>
    <row r="902" ht="12.75">
      <c r="D902" s="263"/>
    </row>
    <row r="903" ht="12.75">
      <c r="D903" s="263"/>
    </row>
    <row r="904" ht="12.75">
      <c r="D904" s="263"/>
    </row>
    <row r="905" ht="12.75">
      <c r="D905" s="263"/>
    </row>
    <row r="906" ht="12.75">
      <c r="D906" s="263"/>
    </row>
    <row r="907" ht="12.75">
      <c r="D907" s="263"/>
    </row>
    <row r="908" ht="12.75">
      <c r="D908" s="263"/>
    </row>
    <row r="909" ht="12.75">
      <c r="D909" s="263"/>
    </row>
    <row r="910" ht="12.75">
      <c r="D910" s="263"/>
    </row>
    <row r="911" ht="12.75">
      <c r="D911" s="263"/>
    </row>
    <row r="912" ht="12.75">
      <c r="D912" s="263"/>
    </row>
    <row r="913" ht="12.75">
      <c r="D913" s="263"/>
    </row>
    <row r="914" ht="12.75">
      <c r="D914" s="263"/>
    </row>
    <row r="915" ht="12.75">
      <c r="D915" s="263"/>
    </row>
    <row r="916" ht="12.75">
      <c r="D916" s="263"/>
    </row>
    <row r="917" ht="12.75">
      <c r="D917" s="263"/>
    </row>
    <row r="918" ht="12.75">
      <c r="D918" s="263"/>
    </row>
    <row r="919" ht="12.75">
      <c r="D919" s="263"/>
    </row>
    <row r="920" ht="12.75">
      <c r="D920" s="263"/>
    </row>
    <row r="921" ht="12.75">
      <c r="D921" s="263"/>
    </row>
    <row r="922" ht="12.75">
      <c r="D922" s="263"/>
    </row>
    <row r="923" ht="12.75">
      <c r="D923" s="263"/>
    </row>
    <row r="924" ht="12.75">
      <c r="D924" s="263"/>
    </row>
    <row r="925" ht="12.75">
      <c r="D925" s="263"/>
    </row>
    <row r="926" ht="12.75">
      <c r="D926" s="263"/>
    </row>
    <row r="927" ht="12.75">
      <c r="D927" s="263"/>
    </row>
    <row r="928" ht="12.75">
      <c r="D928" s="263"/>
    </row>
    <row r="929" ht="12.75">
      <c r="D929" s="263"/>
    </row>
    <row r="930" ht="12.75">
      <c r="D930" s="263"/>
    </row>
    <row r="931" ht="12.75">
      <c r="D931" s="263"/>
    </row>
    <row r="932" ht="12.75">
      <c r="D932" s="263"/>
    </row>
    <row r="933" ht="12.75">
      <c r="D933" s="263"/>
    </row>
    <row r="934" ht="12.75">
      <c r="D934" s="263"/>
    </row>
    <row r="935" ht="12.75">
      <c r="D935" s="263"/>
    </row>
    <row r="936" ht="12.75">
      <c r="D936" s="263"/>
    </row>
    <row r="937" ht="12.75">
      <c r="D937" s="263"/>
    </row>
    <row r="938" ht="12.75">
      <c r="D938" s="263"/>
    </row>
    <row r="939" ht="12.75">
      <c r="D939" s="263"/>
    </row>
    <row r="940" ht="12.75">
      <c r="D940" s="263"/>
    </row>
    <row r="941" ht="12.75">
      <c r="D941" s="263"/>
    </row>
    <row r="942" ht="12.75">
      <c r="D942" s="263"/>
    </row>
    <row r="943" ht="12.75">
      <c r="D943" s="263"/>
    </row>
    <row r="944" ht="12.75">
      <c r="D944" s="263"/>
    </row>
    <row r="945" ht="12.75">
      <c r="D945" s="263"/>
    </row>
    <row r="946" ht="12.75">
      <c r="D946" s="263"/>
    </row>
    <row r="947" ht="12.75">
      <c r="D947" s="263"/>
    </row>
    <row r="948" ht="12.75">
      <c r="D948" s="263"/>
    </row>
    <row r="949" ht="12.75">
      <c r="D949" s="263"/>
    </row>
    <row r="950" ht="12.75">
      <c r="D950" s="263"/>
    </row>
    <row r="951" ht="12.75">
      <c r="D951" s="263"/>
    </row>
    <row r="952" ht="12.75">
      <c r="D952" s="263"/>
    </row>
    <row r="953" ht="12.75">
      <c r="D953" s="263"/>
    </row>
    <row r="954" ht="12.75">
      <c r="D954" s="263"/>
    </row>
    <row r="955" ht="12.75">
      <c r="D955" s="263"/>
    </row>
    <row r="956" ht="12.75">
      <c r="D956" s="263"/>
    </row>
    <row r="957" ht="12.75">
      <c r="D957" s="263"/>
    </row>
    <row r="958" ht="12.75">
      <c r="D958" s="263"/>
    </row>
    <row r="959" ht="12.75">
      <c r="D959" s="263"/>
    </row>
    <row r="960" ht="12.75">
      <c r="D960" s="263"/>
    </row>
    <row r="961" ht="12.75">
      <c r="D961" s="263"/>
    </row>
    <row r="962" ht="12.75">
      <c r="D962" s="263"/>
    </row>
    <row r="963" ht="12.75">
      <c r="D963" s="263"/>
    </row>
    <row r="964" ht="12.75">
      <c r="D964" s="263"/>
    </row>
    <row r="965" ht="12.75">
      <c r="D965" s="263"/>
    </row>
    <row r="966" ht="12.75">
      <c r="D966" s="263"/>
    </row>
    <row r="967" ht="12.75">
      <c r="D967" s="263"/>
    </row>
    <row r="968" ht="12.75">
      <c r="D968" s="263"/>
    </row>
    <row r="969" ht="12.75">
      <c r="D969" s="263"/>
    </row>
    <row r="970" ht="12.75">
      <c r="D970" s="263"/>
    </row>
    <row r="971" ht="12.75">
      <c r="D971" s="263"/>
    </row>
    <row r="972" ht="12.75">
      <c r="D972" s="263"/>
    </row>
    <row r="973" ht="12.75">
      <c r="D973" s="263"/>
    </row>
    <row r="974" ht="12.75">
      <c r="D974" s="263"/>
    </row>
    <row r="975" ht="12.75">
      <c r="D975" s="263"/>
    </row>
    <row r="976" ht="12.75">
      <c r="D976" s="263"/>
    </row>
    <row r="977" ht="12.75">
      <c r="D977" s="263"/>
    </row>
    <row r="978" ht="12.75">
      <c r="D978" s="263"/>
    </row>
    <row r="979" ht="12.75">
      <c r="D979" s="263"/>
    </row>
    <row r="980" ht="12.75">
      <c r="D980" s="263"/>
    </row>
    <row r="981" ht="12.75">
      <c r="D981" s="263"/>
    </row>
    <row r="982" ht="12.75">
      <c r="D982" s="263"/>
    </row>
    <row r="983" ht="12.75">
      <c r="D983" s="263"/>
    </row>
    <row r="984" ht="12.75">
      <c r="D984" s="263"/>
    </row>
    <row r="985" ht="12.75">
      <c r="D985" s="263"/>
    </row>
    <row r="986" ht="12.75">
      <c r="D986" s="263"/>
    </row>
    <row r="987" ht="12.75">
      <c r="D987" s="263"/>
    </row>
    <row r="988" ht="12.75">
      <c r="D988" s="263"/>
    </row>
    <row r="989" ht="12.75">
      <c r="D989" s="263"/>
    </row>
    <row r="990" ht="12.75">
      <c r="D990" s="263"/>
    </row>
    <row r="991" ht="12.75">
      <c r="D991" s="263"/>
    </row>
    <row r="992" ht="12.75">
      <c r="D992" s="263"/>
    </row>
    <row r="993" ht="12.75">
      <c r="D993" s="263"/>
    </row>
    <row r="994" ht="12.75">
      <c r="D994" s="263"/>
    </row>
    <row r="995" ht="12.75">
      <c r="D995" s="263"/>
    </row>
    <row r="996" ht="12.75">
      <c r="D996" s="263"/>
    </row>
    <row r="997" ht="12.75">
      <c r="D997" s="263"/>
    </row>
    <row r="998" ht="12.75">
      <c r="D998" s="263"/>
    </row>
    <row r="999" ht="12.75">
      <c r="D999" s="263"/>
    </row>
    <row r="1000" ht="12.75">
      <c r="D1000" s="263"/>
    </row>
    <row r="1001" ht="12.75">
      <c r="D1001" s="263"/>
    </row>
    <row r="1002" ht="12.75">
      <c r="D1002" s="263"/>
    </row>
    <row r="1003" ht="12.75">
      <c r="D1003" s="263"/>
    </row>
    <row r="1004" ht="12.75">
      <c r="D1004" s="263"/>
    </row>
    <row r="1005" ht="12.75">
      <c r="D1005" s="263"/>
    </row>
    <row r="1006" ht="12.75">
      <c r="D1006" s="263"/>
    </row>
    <row r="1007" ht="12.75">
      <c r="D1007" s="263"/>
    </row>
    <row r="1008" ht="12.75">
      <c r="D1008" s="263"/>
    </row>
    <row r="1009" ht="12.75">
      <c r="D1009" s="263"/>
    </row>
    <row r="1010" ht="12.75">
      <c r="D1010" s="263"/>
    </row>
    <row r="1011" ht="12.75">
      <c r="D1011" s="263"/>
    </row>
    <row r="1012" ht="12.75">
      <c r="D1012" s="263"/>
    </row>
    <row r="1013" ht="12.75">
      <c r="D1013" s="263"/>
    </row>
    <row r="1014" ht="12.75">
      <c r="D1014" s="263"/>
    </row>
    <row r="1015" ht="12.75">
      <c r="D1015" s="263"/>
    </row>
    <row r="1016" ht="12.75">
      <c r="D1016" s="263"/>
    </row>
    <row r="1017" ht="12.75">
      <c r="D1017" s="263"/>
    </row>
    <row r="1018" ht="12.75">
      <c r="D1018" s="263"/>
    </row>
    <row r="1019" ht="12.75">
      <c r="D1019" s="263"/>
    </row>
    <row r="1020" ht="12.75">
      <c r="D1020" s="263"/>
    </row>
    <row r="1021" ht="12.75">
      <c r="D1021" s="263"/>
    </row>
    <row r="1022" ht="12.75">
      <c r="D1022" s="263"/>
    </row>
    <row r="1023" ht="12.75">
      <c r="D1023" s="263"/>
    </row>
    <row r="1024" ht="12.75">
      <c r="D1024" s="263"/>
    </row>
    <row r="1025" ht="12.75">
      <c r="D1025" s="263"/>
    </row>
    <row r="1026" ht="12.75">
      <c r="D1026" s="263"/>
    </row>
    <row r="1027" ht="12.75">
      <c r="D1027" s="263"/>
    </row>
    <row r="1028" ht="12.75">
      <c r="D1028" s="263"/>
    </row>
    <row r="1029" ht="12.75">
      <c r="D1029" s="263"/>
    </row>
    <row r="1030" ht="12.75">
      <c r="D1030" s="263"/>
    </row>
    <row r="1031" ht="12.75">
      <c r="D1031" s="263"/>
    </row>
    <row r="1032" ht="12.75">
      <c r="D1032" s="263"/>
    </row>
    <row r="1033" ht="12.75">
      <c r="D1033" s="263"/>
    </row>
    <row r="1034" ht="12.75">
      <c r="D1034" s="263"/>
    </row>
    <row r="1035" ht="12.75">
      <c r="D1035" s="263"/>
    </row>
    <row r="1036" ht="12.75">
      <c r="D1036" s="263"/>
    </row>
    <row r="1037" ht="12.75">
      <c r="D1037" s="263"/>
    </row>
    <row r="1038" ht="12.75">
      <c r="D1038" s="263"/>
    </row>
    <row r="1039" ht="12.75">
      <c r="D1039" s="263"/>
    </row>
    <row r="1040" ht="12.75">
      <c r="D1040" s="263"/>
    </row>
    <row r="1041" ht="12.75">
      <c r="D1041" s="263"/>
    </row>
    <row r="1042" ht="12.75">
      <c r="D1042" s="263"/>
    </row>
    <row r="1043" ht="12.75">
      <c r="D1043" s="263"/>
    </row>
    <row r="1044" ht="12.75">
      <c r="D1044" s="263"/>
    </row>
    <row r="1045" ht="12.75">
      <c r="D1045" s="263"/>
    </row>
    <row r="1046" ht="12.75">
      <c r="D1046" s="263"/>
    </row>
    <row r="1047" ht="12.75">
      <c r="D1047" s="263"/>
    </row>
    <row r="1048" ht="12.75">
      <c r="D1048" s="263"/>
    </row>
    <row r="1049" ht="12.75">
      <c r="D1049" s="263"/>
    </row>
    <row r="1050" ht="12.75">
      <c r="D1050" s="263"/>
    </row>
    <row r="1051" ht="12.75">
      <c r="D1051" s="263"/>
    </row>
    <row r="1052" ht="12.75">
      <c r="D1052" s="263"/>
    </row>
    <row r="1053" ht="12.75">
      <c r="D1053" s="263"/>
    </row>
    <row r="1054" ht="12.75">
      <c r="D1054" s="263"/>
    </row>
    <row r="1055" ht="12.75">
      <c r="D1055" s="263"/>
    </row>
    <row r="1056" ht="12.75">
      <c r="D1056" s="263"/>
    </row>
    <row r="1057" ht="12.75">
      <c r="D1057" s="263"/>
    </row>
    <row r="1058" ht="12.75">
      <c r="D1058" s="263"/>
    </row>
    <row r="1059" ht="12.75">
      <c r="D1059" s="263"/>
    </row>
    <row r="1060" ht="12.75">
      <c r="D1060" s="263"/>
    </row>
    <row r="1061" ht="12.75">
      <c r="D1061" s="263"/>
    </row>
    <row r="1062" ht="12.75">
      <c r="D1062" s="263"/>
    </row>
    <row r="1063" ht="12.75">
      <c r="D1063" s="263"/>
    </row>
    <row r="1064" ht="12.75">
      <c r="D1064" s="263"/>
    </row>
    <row r="1065" ht="12.75">
      <c r="D1065" s="263"/>
    </row>
    <row r="1066" ht="12.75">
      <c r="D1066" s="263"/>
    </row>
    <row r="1067" ht="12.75">
      <c r="D1067" s="263"/>
    </row>
    <row r="1068" ht="12.75">
      <c r="D1068" s="263"/>
    </row>
    <row r="1069" ht="12.75">
      <c r="D1069" s="263"/>
    </row>
    <row r="1070" ht="12.75">
      <c r="D1070" s="263"/>
    </row>
    <row r="1071" ht="12.75">
      <c r="D1071" s="263"/>
    </row>
    <row r="1072" ht="12.75">
      <c r="D1072" s="263"/>
    </row>
    <row r="1073" ht="12.75">
      <c r="D1073" s="263"/>
    </row>
    <row r="1074" ht="12.75">
      <c r="D1074" s="263"/>
    </row>
    <row r="1075" ht="12.75">
      <c r="D1075" s="263"/>
    </row>
    <row r="1076" ht="12.75">
      <c r="D1076" s="263"/>
    </row>
    <row r="1077" ht="12.75">
      <c r="D1077" s="263"/>
    </row>
    <row r="1078" ht="12.75">
      <c r="D1078" s="263"/>
    </row>
    <row r="1079" ht="12.75">
      <c r="D1079" s="263"/>
    </row>
    <row r="1080" ht="12.75">
      <c r="D1080" s="263"/>
    </row>
    <row r="1081" ht="12.75">
      <c r="D1081" s="263"/>
    </row>
    <row r="1082" ht="12.75">
      <c r="D1082" s="263"/>
    </row>
    <row r="1083" ht="12.75">
      <c r="D1083" s="263"/>
    </row>
    <row r="1084" ht="12.75">
      <c r="D1084" s="263"/>
    </row>
    <row r="1085" ht="12.75">
      <c r="D1085" s="263"/>
    </row>
    <row r="1086" ht="12.75">
      <c r="D1086" s="263"/>
    </row>
    <row r="1087" ht="12.75">
      <c r="D1087" s="263"/>
    </row>
    <row r="1088" ht="12.75">
      <c r="D1088" s="263"/>
    </row>
    <row r="1089" ht="12.75">
      <c r="D1089" s="263"/>
    </row>
    <row r="1090" ht="12.75">
      <c r="D1090" s="263"/>
    </row>
    <row r="1091" ht="12.75">
      <c r="D1091" s="263"/>
    </row>
    <row r="1092" ht="12.75">
      <c r="D1092" s="263"/>
    </row>
    <row r="1093" ht="12.75">
      <c r="D1093" s="263"/>
    </row>
    <row r="1094" ht="12.75">
      <c r="D1094" s="263"/>
    </row>
    <row r="1095" ht="12.75">
      <c r="D1095" s="263"/>
    </row>
    <row r="1096" ht="12.75">
      <c r="D1096" s="263"/>
    </row>
    <row r="1097" ht="12.75">
      <c r="D1097" s="263"/>
    </row>
    <row r="1098" ht="12.75">
      <c r="D1098" s="263"/>
    </row>
    <row r="1099" ht="12.75">
      <c r="D1099" s="263"/>
    </row>
    <row r="1100" ht="12.75">
      <c r="D1100" s="263"/>
    </row>
    <row r="1101" ht="12.75">
      <c r="D1101" s="263"/>
    </row>
    <row r="1102" ht="12.75">
      <c r="D1102" s="263"/>
    </row>
    <row r="1103" ht="12.75">
      <c r="D1103" s="263"/>
    </row>
    <row r="1104" ht="12.75">
      <c r="D1104" s="263"/>
    </row>
    <row r="1105" ht="12.75">
      <c r="D1105" s="263"/>
    </row>
    <row r="1106" ht="12.75">
      <c r="D1106" s="263"/>
    </row>
    <row r="1107" ht="12.75">
      <c r="D1107" s="263"/>
    </row>
    <row r="1108" ht="12.75">
      <c r="D1108" s="263"/>
    </row>
    <row r="1109" ht="12.75">
      <c r="D1109" s="263"/>
    </row>
    <row r="1110" ht="12.75">
      <c r="D1110" s="263"/>
    </row>
    <row r="1111" ht="12.75">
      <c r="D1111" s="263"/>
    </row>
    <row r="1112" ht="12.75">
      <c r="D1112" s="263"/>
    </row>
    <row r="1113" ht="12.75">
      <c r="D1113" s="263"/>
    </row>
    <row r="1114" ht="12.75">
      <c r="D1114" s="263"/>
    </row>
    <row r="1115" ht="12.75">
      <c r="D1115" s="263"/>
    </row>
    <row r="1116" ht="12.75">
      <c r="D1116" s="263"/>
    </row>
    <row r="1117" ht="12.75">
      <c r="D1117" s="263"/>
    </row>
    <row r="1118" ht="12.75">
      <c r="D1118" s="263"/>
    </row>
    <row r="1119" ht="12.75">
      <c r="D1119" s="263"/>
    </row>
    <row r="1120" ht="12.75">
      <c r="D1120" s="263"/>
    </row>
    <row r="1121" ht="12.75">
      <c r="D1121" s="263"/>
    </row>
    <row r="1122" ht="12.75">
      <c r="D1122" s="263"/>
    </row>
    <row r="1123" ht="12.75">
      <c r="D1123" s="263"/>
    </row>
    <row r="1124" ht="12.75">
      <c r="D1124" s="263"/>
    </row>
    <row r="1125" ht="12.75">
      <c r="D1125" s="263"/>
    </row>
    <row r="1126" ht="12.75">
      <c r="D1126" s="263"/>
    </row>
    <row r="1127" ht="12.75">
      <c r="D1127" s="263"/>
    </row>
    <row r="1128" ht="12.75">
      <c r="D1128" s="263"/>
    </row>
    <row r="1129" ht="12.75">
      <c r="D1129" s="263"/>
    </row>
    <row r="1130" ht="12.75">
      <c r="D1130" s="263"/>
    </row>
    <row r="1131" ht="12.75">
      <c r="D1131" s="263"/>
    </row>
    <row r="1132" ht="12.75">
      <c r="D1132" s="263"/>
    </row>
    <row r="1133" ht="12.75">
      <c r="D1133" s="263"/>
    </row>
    <row r="1134" ht="12.75">
      <c r="D1134" s="263"/>
    </row>
    <row r="1135" ht="12.75">
      <c r="D1135" s="263"/>
    </row>
    <row r="1136" ht="12.75">
      <c r="D1136" s="263"/>
    </row>
    <row r="1137" ht="12.75">
      <c r="D1137" s="263"/>
    </row>
    <row r="1138" ht="12.75">
      <c r="D1138" s="263"/>
    </row>
    <row r="1139" ht="12.75">
      <c r="D1139" s="263"/>
    </row>
    <row r="1140" ht="12.75">
      <c r="D1140" s="263"/>
    </row>
    <row r="1141" ht="12.75">
      <c r="D1141" s="263"/>
    </row>
    <row r="1142" ht="12.75">
      <c r="D1142" s="263"/>
    </row>
    <row r="1143" ht="12.75">
      <c r="D1143" s="263"/>
    </row>
    <row r="1144" ht="12.75">
      <c r="D1144" s="263"/>
    </row>
    <row r="1145" ht="12.75">
      <c r="D1145" s="263"/>
    </row>
    <row r="1146" ht="12.75">
      <c r="D1146" s="263"/>
    </row>
    <row r="1147" ht="12.75">
      <c r="D1147" s="263"/>
    </row>
    <row r="1148" ht="12.75">
      <c r="D1148" s="263"/>
    </row>
    <row r="1149" ht="12.75">
      <c r="D1149" s="263"/>
    </row>
    <row r="1150" ht="12.75">
      <c r="D1150" s="263"/>
    </row>
    <row r="1151" ht="12.75">
      <c r="D1151" s="263"/>
    </row>
    <row r="1152" ht="12.75">
      <c r="D1152" s="263"/>
    </row>
    <row r="1153" ht="12.75">
      <c r="D1153" s="263"/>
    </row>
    <row r="1154" ht="12.75">
      <c r="D1154" s="263"/>
    </row>
    <row r="1155" ht="12.75">
      <c r="D1155" s="263"/>
    </row>
    <row r="1156" ht="12.75">
      <c r="D1156" s="263"/>
    </row>
    <row r="1157" ht="12.75">
      <c r="D1157" s="263"/>
    </row>
    <row r="1158" ht="12.75">
      <c r="D1158" s="263"/>
    </row>
    <row r="1159" ht="12.75">
      <c r="D1159" s="263"/>
    </row>
    <row r="1160" ht="12.75">
      <c r="D1160" s="263"/>
    </row>
    <row r="1161" ht="12.75">
      <c r="D1161" s="263"/>
    </row>
    <row r="1162" ht="12.75">
      <c r="D1162" s="263"/>
    </row>
    <row r="1163" ht="12.75">
      <c r="D1163" s="263"/>
    </row>
    <row r="1164" ht="12.75">
      <c r="D1164" s="263"/>
    </row>
    <row r="1165" ht="12.75">
      <c r="D1165" s="263"/>
    </row>
    <row r="1166" ht="12.75">
      <c r="D1166" s="263"/>
    </row>
    <row r="1167" ht="12.75">
      <c r="D1167" s="263"/>
    </row>
    <row r="1168" ht="12.75">
      <c r="D1168" s="263"/>
    </row>
    <row r="1169" ht="12.75">
      <c r="D1169" s="263"/>
    </row>
    <row r="1170" ht="12.75">
      <c r="D1170" s="263"/>
    </row>
    <row r="1171" ht="12.75">
      <c r="D1171" s="263"/>
    </row>
    <row r="1172" ht="12.75">
      <c r="D1172" s="263"/>
    </row>
    <row r="1173" ht="12.75">
      <c r="D1173" s="263"/>
    </row>
    <row r="1174" ht="12.75">
      <c r="D1174" s="263"/>
    </row>
    <row r="1175" ht="12.75">
      <c r="D1175" s="263"/>
    </row>
    <row r="1176" ht="12.75">
      <c r="D1176" s="263"/>
    </row>
    <row r="1177" ht="12.75">
      <c r="D1177" s="263"/>
    </row>
    <row r="1178" ht="12.75">
      <c r="D1178" s="263"/>
    </row>
    <row r="1179" ht="12.75">
      <c r="D1179" s="263"/>
    </row>
    <row r="1180" ht="12.75">
      <c r="D1180" s="263"/>
    </row>
    <row r="1181" ht="12.75">
      <c r="D1181" s="263"/>
    </row>
    <row r="1182" ht="12.75">
      <c r="D1182" s="263"/>
    </row>
    <row r="1183" ht="12.75">
      <c r="D1183" s="263"/>
    </row>
    <row r="1184" ht="12.75">
      <c r="D1184" s="263"/>
    </row>
    <row r="1185" ht="12.75">
      <c r="D1185" s="263"/>
    </row>
    <row r="1186" ht="12.75">
      <c r="D1186" s="263"/>
    </row>
    <row r="1187" ht="12.75">
      <c r="D1187" s="263"/>
    </row>
    <row r="1188" ht="12.75">
      <c r="D1188" s="263"/>
    </row>
    <row r="1189" ht="12.75">
      <c r="D1189" s="263"/>
    </row>
    <row r="1190" ht="12.75">
      <c r="D1190" s="263"/>
    </row>
    <row r="1191" ht="12.75">
      <c r="D1191" s="263"/>
    </row>
    <row r="1192" ht="12.75">
      <c r="D1192" s="263"/>
    </row>
    <row r="1193" ht="12.75">
      <c r="D1193" s="263"/>
    </row>
    <row r="1194" ht="12.75">
      <c r="D1194" s="263"/>
    </row>
    <row r="1195" ht="12.75">
      <c r="D1195" s="263"/>
    </row>
    <row r="1196" ht="12.75">
      <c r="D1196" s="263"/>
    </row>
    <row r="1197" ht="12.75">
      <c r="D1197" s="263"/>
    </row>
    <row r="1198" ht="12.75">
      <c r="D1198" s="263"/>
    </row>
    <row r="1199" ht="12.75">
      <c r="D1199" s="263"/>
    </row>
    <row r="1200" ht="12.75">
      <c r="D1200" s="263"/>
    </row>
    <row r="1201" ht="12.75">
      <c r="D1201" s="263"/>
    </row>
    <row r="1202" ht="12.75">
      <c r="D1202" s="263"/>
    </row>
    <row r="1203" ht="12.75">
      <c r="D1203" s="263"/>
    </row>
    <row r="1204" ht="12.75">
      <c r="D1204" s="263"/>
    </row>
    <row r="1205" ht="12.75">
      <c r="D1205" s="263"/>
    </row>
    <row r="1206" ht="12.75">
      <c r="D1206" s="263"/>
    </row>
    <row r="1207" ht="12.75">
      <c r="D1207" s="263"/>
    </row>
    <row r="1208" ht="12.75">
      <c r="D1208" s="263"/>
    </row>
    <row r="1209" ht="12.75">
      <c r="D1209" s="263"/>
    </row>
    <row r="1210" ht="12.75">
      <c r="D1210" s="263"/>
    </row>
    <row r="1211" ht="12.75">
      <c r="D1211" s="263"/>
    </row>
    <row r="1212" ht="12.75">
      <c r="D1212" s="263"/>
    </row>
    <row r="1213" ht="12.75">
      <c r="D1213" s="263"/>
    </row>
    <row r="1214" ht="12.75">
      <c r="D1214" s="263"/>
    </row>
    <row r="1215" ht="12.75">
      <c r="D1215" s="263"/>
    </row>
    <row r="1216" ht="12.75">
      <c r="D1216" s="263"/>
    </row>
    <row r="1217" ht="12.75">
      <c r="D1217" s="263"/>
    </row>
    <row r="1218" ht="12.75">
      <c r="D1218" s="263"/>
    </row>
    <row r="1219" ht="12.75">
      <c r="D1219" s="263"/>
    </row>
    <row r="1220" ht="12.75">
      <c r="D1220" s="263"/>
    </row>
    <row r="1221" ht="12.75">
      <c r="D1221" s="263"/>
    </row>
    <row r="1222" ht="12.75">
      <c r="D1222" s="263"/>
    </row>
    <row r="1223" ht="12.75">
      <c r="D1223" s="263"/>
    </row>
    <row r="1224" ht="12.75">
      <c r="D1224" s="263"/>
    </row>
    <row r="1225" ht="12.75">
      <c r="D1225" s="263"/>
    </row>
    <row r="1226" ht="12.75">
      <c r="D1226" s="263"/>
    </row>
    <row r="1227" ht="12.75">
      <c r="D1227" s="263"/>
    </row>
    <row r="1228" ht="12.75">
      <c r="D1228" s="263"/>
    </row>
    <row r="1229" ht="12.75">
      <c r="D1229" s="263"/>
    </row>
    <row r="1230" ht="12.75">
      <c r="D1230" s="263"/>
    </row>
    <row r="1231" ht="12.75">
      <c r="D1231" s="263"/>
    </row>
    <row r="1232" ht="12.75">
      <c r="D1232" s="263"/>
    </row>
    <row r="1233" ht="12.75">
      <c r="D1233" s="263"/>
    </row>
    <row r="1234" ht="12.75">
      <c r="D1234" s="263"/>
    </row>
    <row r="1235" ht="12.75">
      <c r="D1235" s="263"/>
    </row>
    <row r="1236" ht="12.75">
      <c r="D1236" s="263"/>
    </row>
    <row r="1237" ht="12.75">
      <c r="D1237" s="263"/>
    </row>
    <row r="1238" ht="12.75">
      <c r="D1238" s="263"/>
    </row>
    <row r="1239" ht="12.75">
      <c r="D1239" s="263"/>
    </row>
    <row r="1240" ht="12.75">
      <c r="D1240" s="263"/>
    </row>
    <row r="1241" ht="12.75">
      <c r="D1241" s="263"/>
    </row>
    <row r="1242" ht="12.75">
      <c r="D1242" s="263"/>
    </row>
    <row r="1243" ht="12.75">
      <c r="D1243" s="263"/>
    </row>
    <row r="1244" ht="12.75">
      <c r="D1244" s="263"/>
    </row>
    <row r="1245" ht="12.75">
      <c r="D1245" s="263"/>
    </row>
    <row r="1246" ht="12.75">
      <c r="D1246" s="263"/>
    </row>
    <row r="1247" ht="12.75">
      <c r="D1247" s="263"/>
    </row>
    <row r="1248" ht="12.75">
      <c r="D1248" s="263"/>
    </row>
    <row r="1249" ht="12.75">
      <c r="D1249" s="263"/>
    </row>
    <row r="1250" ht="12.75">
      <c r="D1250" s="263"/>
    </row>
    <row r="1251" ht="12.75">
      <c r="D1251" s="263"/>
    </row>
    <row r="1252" ht="12.75">
      <c r="D1252" s="263"/>
    </row>
    <row r="1253" ht="12.75">
      <c r="D1253" s="263"/>
    </row>
    <row r="1254" ht="12.75">
      <c r="D1254" s="263"/>
    </row>
    <row r="1255" ht="12.75">
      <c r="D1255" s="263"/>
    </row>
    <row r="1256" ht="12.75">
      <c r="D1256" s="263"/>
    </row>
    <row r="1257" ht="12.75">
      <c r="D1257" s="263"/>
    </row>
    <row r="1258" ht="12.75">
      <c r="D1258" s="263"/>
    </row>
    <row r="1259" ht="12.75">
      <c r="D1259" s="263"/>
    </row>
    <row r="1260" ht="12.75">
      <c r="D1260" s="263"/>
    </row>
    <row r="1261" ht="12.75">
      <c r="D1261" s="263"/>
    </row>
    <row r="1262" ht="12.75">
      <c r="D1262" s="263"/>
    </row>
    <row r="1263" ht="12.75">
      <c r="D1263" s="263"/>
    </row>
    <row r="1264" ht="12.75">
      <c r="D1264" s="263"/>
    </row>
    <row r="1265" ht="12.75">
      <c r="D1265" s="263"/>
    </row>
    <row r="1266" ht="12.75">
      <c r="D1266" s="263"/>
    </row>
    <row r="1267" ht="12.75">
      <c r="D1267" s="263"/>
    </row>
    <row r="1268" ht="12.75">
      <c r="D1268" s="263"/>
    </row>
    <row r="1269" ht="12.75">
      <c r="D1269" s="263"/>
    </row>
    <row r="1270" ht="12.75">
      <c r="D1270" s="263"/>
    </row>
    <row r="1271" ht="12.75">
      <c r="D1271" s="263"/>
    </row>
    <row r="1272" ht="12.75">
      <c r="D1272" s="263"/>
    </row>
    <row r="1273" ht="12.75">
      <c r="D1273" s="263"/>
    </row>
    <row r="1274" ht="12.75">
      <c r="D1274" s="263"/>
    </row>
    <row r="1275" ht="12.75">
      <c r="D1275" s="263"/>
    </row>
    <row r="1276" ht="12.75">
      <c r="D1276" s="263"/>
    </row>
    <row r="1277" ht="12.75">
      <c r="D1277" s="263"/>
    </row>
    <row r="1278" ht="12.75">
      <c r="D1278" s="263"/>
    </row>
    <row r="1279" ht="12.75">
      <c r="D1279" s="263"/>
    </row>
    <row r="1280" ht="12.75">
      <c r="D1280" s="263"/>
    </row>
    <row r="1281" ht="12.75">
      <c r="D1281" s="263"/>
    </row>
    <row r="1282" ht="12.75">
      <c r="D1282" s="263"/>
    </row>
    <row r="1283" ht="12.75">
      <c r="D1283" s="263"/>
    </row>
    <row r="1284" ht="12.75">
      <c r="D1284" s="263"/>
    </row>
    <row r="1285" ht="12.75">
      <c r="D1285" s="263"/>
    </row>
    <row r="1286" ht="12.75">
      <c r="D1286" s="263"/>
    </row>
    <row r="1287" ht="12.75">
      <c r="D1287" s="263"/>
    </row>
    <row r="1288" ht="12.75">
      <c r="D1288" s="263"/>
    </row>
    <row r="1289" ht="12.75">
      <c r="D1289" s="263"/>
    </row>
    <row r="1290" ht="12.75">
      <c r="D1290" s="263"/>
    </row>
    <row r="1291" ht="12.75">
      <c r="D1291" s="263"/>
    </row>
    <row r="1292" ht="12.75">
      <c r="D1292" s="263"/>
    </row>
    <row r="1293" ht="12.75">
      <c r="D1293" s="263"/>
    </row>
    <row r="1294" ht="12.75">
      <c r="D1294" s="263"/>
    </row>
    <row r="1295" ht="12.75">
      <c r="D1295" s="263"/>
    </row>
    <row r="1296" ht="12.75">
      <c r="D1296" s="263"/>
    </row>
    <row r="1297" ht="12.75">
      <c r="D1297" s="263"/>
    </row>
    <row r="1298" ht="12.75">
      <c r="D1298" s="263"/>
    </row>
    <row r="1299" ht="12.75">
      <c r="D1299" s="263"/>
    </row>
    <row r="1300" ht="12.75">
      <c r="D1300" s="263"/>
    </row>
    <row r="1301" ht="12.75">
      <c r="D1301" s="263"/>
    </row>
    <row r="1302" ht="12.75">
      <c r="D1302" s="263"/>
    </row>
    <row r="1303" ht="12.75">
      <c r="D1303" s="263"/>
    </row>
    <row r="1304" ht="12.75">
      <c r="D1304" s="263"/>
    </row>
    <row r="1305" ht="12.75">
      <c r="D1305" s="263"/>
    </row>
    <row r="1306" ht="12.75">
      <c r="D1306" s="263"/>
    </row>
    <row r="1307" ht="12.75">
      <c r="D1307" s="263"/>
    </row>
    <row r="1308" ht="12.75">
      <c r="D1308" s="263"/>
    </row>
    <row r="1309" ht="12.75">
      <c r="D1309" s="263"/>
    </row>
    <row r="1310" ht="12.75">
      <c r="D1310" s="263"/>
    </row>
    <row r="1311" ht="12.75">
      <c r="D1311" s="263"/>
    </row>
    <row r="1312" ht="12.75">
      <c r="D1312" s="263"/>
    </row>
    <row r="1313" ht="12.75">
      <c r="D1313" s="263"/>
    </row>
    <row r="1314" ht="12.75">
      <c r="D1314" s="263"/>
    </row>
    <row r="1315" ht="12.75">
      <c r="D1315" s="263"/>
    </row>
    <row r="1316" ht="12.75">
      <c r="D1316" s="263"/>
    </row>
    <row r="1317" ht="12.75">
      <c r="D1317" s="263"/>
    </row>
    <row r="1318" ht="12.75">
      <c r="D1318" s="263"/>
    </row>
    <row r="1319" ht="12.75">
      <c r="D1319" s="263"/>
    </row>
    <row r="1320" ht="12.75">
      <c r="D1320" s="263"/>
    </row>
    <row r="1321" ht="12.75">
      <c r="D1321" s="263"/>
    </row>
    <row r="1322" ht="12.75">
      <c r="D1322" s="263"/>
    </row>
    <row r="1323" ht="12.75">
      <c r="D1323" s="263"/>
    </row>
    <row r="1324" ht="12.75">
      <c r="D1324" s="263"/>
    </row>
    <row r="1325" ht="12.75">
      <c r="D1325" s="263"/>
    </row>
    <row r="1326" ht="12.75">
      <c r="D1326" s="263"/>
    </row>
    <row r="1327" ht="12.75">
      <c r="D1327" s="263"/>
    </row>
    <row r="1328" ht="12.75">
      <c r="D1328" s="263"/>
    </row>
    <row r="1329" ht="12.75">
      <c r="D1329" s="263"/>
    </row>
    <row r="1330" ht="12.75">
      <c r="D1330" s="263"/>
    </row>
    <row r="1331" ht="12.75">
      <c r="D1331" s="263"/>
    </row>
    <row r="1332" ht="12.75">
      <c r="D1332" s="263"/>
    </row>
    <row r="1333" ht="12.75">
      <c r="D1333" s="263"/>
    </row>
    <row r="1334" ht="12.75">
      <c r="D1334" s="263"/>
    </row>
    <row r="1335" ht="12.75">
      <c r="D1335" s="263"/>
    </row>
    <row r="1336" ht="12.75">
      <c r="D1336" s="263"/>
    </row>
    <row r="1337" ht="12.75">
      <c r="D1337" s="263"/>
    </row>
    <row r="1338" ht="12.75">
      <c r="D1338" s="263"/>
    </row>
    <row r="1339" ht="12.75">
      <c r="D1339" s="263"/>
    </row>
    <row r="1340" ht="12.75">
      <c r="D1340" s="263"/>
    </row>
    <row r="1341" ht="12.75">
      <c r="D1341" s="263"/>
    </row>
    <row r="1342" ht="12.75">
      <c r="D1342" s="263"/>
    </row>
    <row r="1343" ht="12.75">
      <c r="D1343" s="263"/>
    </row>
    <row r="1344" ht="12.75">
      <c r="D1344" s="263"/>
    </row>
    <row r="1345" ht="12.75">
      <c r="D1345" s="263"/>
    </row>
    <row r="1346" ht="12.75">
      <c r="D1346" s="263"/>
    </row>
    <row r="1347" ht="12.75">
      <c r="D1347" s="263"/>
    </row>
    <row r="1348" ht="12.75">
      <c r="D1348" s="263"/>
    </row>
    <row r="1349" ht="12.75">
      <c r="D1349" s="263"/>
    </row>
    <row r="1350" ht="12.75">
      <c r="D1350" s="263"/>
    </row>
    <row r="1351" ht="12.75">
      <c r="D1351" s="263"/>
    </row>
    <row r="1352" ht="12.75">
      <c r="D1352" s="263"/>
    </row>
    <row r="1353" ht="12.75">
      <c r="D1353" s="263"/>
    </row>
    <row r="1354" ht="12.75">
      <c r="D1354" s="263"/>
    </row>
    <row r="1355" ht="12.75">
      <c r="D1355" s="263"/>
    </row>
    <row r="1356" ht="12.75">
      <c r="D1356" s="263"/>
    </row>
    <row r="1357" ht="12.75">
      <c r="D1357" s="263"/>
    </row>
    <row r="1358" ht="12.75">
      <c r="D1358" s="263"/>
    </row>
    <row r="1359" ht="12.75">
      <c r="D1359" s="263"/>
    </row>
    <row r="1360" ht="12.75">
      <c r="D1360" s="263"/>
    </row>
    <row r="1361" ht="12.75">
      <c r="D1361" s="263"/>
    </row>
    <row r="1362" ht="12.75">
      <c r="D1362" s="263"/>
    </row>
    <row r="1363" ht="12.75">
      <c r="D1363" s="263"/>
    </row>
    <row r="1364" ht="12.75">
      <c r="D1364" s="263"/>
    </row>
    <row r="1365" ht="12.75">
      <c r="D1365" s="263"/>
    </row>
    <row r="1366" ht="12.75">
      <c r="D1366" s="263"/>
    </row>
    <row r="1367" ht="12.75">
      <c r="D1367" s="263"/>
    </row>
    <row r="1368" ht="12.75">
      <c r="D1368" s="263"/>
    </row>
    <row r="1369" ht="12.75">
      <c r="D1369" s="263"/>
    </row>
    <row r="1370" ht="12.75">
      <c r="D1370" s="263"/>
    </row>
    <row r="1371" ht="12.75">
      <c r="D1371" s="263"/>
    </row>
    <row r="1372" ht="12.75">
      <c r="D1372" s="263"/>
    </row>
    <row r="1373" ht="12.75">
      <c r="D1373" s="263"/>
    </row>
    <row r="1374" ht="12.75">
      <c r="D1374" s="263"/>
    </row>
    <row r="1375" ht="12.75">
      <c r="D1375" s="263"/>
    </row>
    <row r="1376" ht="12.75">
      <c r="D1376" s="263"/>
    </row>
    <row r="1377" ht="12.75">
      <c r="D1377" s="263"/>
    </row>
    <row r="1378" ht="12.75">
      <c r="D1378" s="263"/>
    </row>
    <row r="1379" ht="12.75">
      <c r="D1379" s="263"/>
    </row>
    <row r="1380" ht="12.75">
      <c r="D1380" s="263"/>
    </row>
    <row r="1381" ht="12.75">
      <c r="D1381" s="263"/>
    </row>
    <row r="1382" ht="12.75">
      <c r="D1382" s="263"/>
    </row>
    <row r="1383" ht="12.75">
      <c r="D1383" s="263"/>
    </row>
    <row r="1384" ht="12.75">
      <c r="D1384" s="263"/>
    </row>
    <row r="1385" ht="12.75">
      <c r="D1385" s="263"/>
    </row>
    <row r="1386" ht="12.75">
      <c r="D1386" s="263"/>
    </row>
    <row r="1387" ht="12.75">
      <c r="D1387" s="263"/>
    </row>
    <row r="1388" ht="12.75">
      <c r="D1388" s="263"/>
    </row>
    <row r="1389" ht="12.75">
      <c r="D1389" s="263"/>
    </row>
    <row r="1390" ht="12.75">
      <c r="D1390" s="263"/>
    </row>
    <row r="1391" ht="12.75">
      <c r="D1391" s="263"/>
    </row>
    <row r="1392" ht="12.75">
      <c r="D1392" s="263"/>
    </row>
    <row r="1393" ht="12.75">
      <c r="D1393" s="263"/>
    </row>
    <row r="1394" ht="12.75">
      <c r="D1394" s="263"/>
    </row>
    <row r="1395" ht="12.75">
      <c r="D1395" s="263"/>
    </row>
    <row r="1396" ht="12.75">
      <c r="D1396" s="263"/>
    </row>
    <row r="1397" ht="12.75">
      <c r="D1397" s="263"/>
    </row>
    <row r="1398" ht="12.75">
      <c r="D1398" s="263"/>
    </row>
    <row r="1399" ht="12.75">
      <c r="D1399" s="263"/>
    </row>
    <row r="1400" ht="12.75">
      <c r="D1400" s="263"/>
    </row>
    <row r="1401" ht="12.75">
      <c r="D1401" s="263"/>
    </row>
    <row r="1402" ht="12.75">
      <c r="D1402" s="263"/>
    </row>
    <row r="1403" ht="12.75">
      <c r="D1403" s="263"/>
    </row>
    <row r="1404" ht="12.75">
      <c r="D1404" s="263"/>
    </row>
    <row r="1405" ht="12.75">
      <c r="D1405" s="263"/>
    </row>
    <row r="1406" ht="12.75">
      <c r="D1406" s="263"/>
    </row>
    <row r="1407" ht="12.75">
      <c r="D1407" s="263"/>
    </row>
    <row r="1408" ht="12.75">
      <c r="D1408" s="263"/>
    </row>
    <row r="1409" ht="12.75">
      <c r="D1409" s="263"/>
    </row>
  </sheetData>
  <mergeCells count="4">
    <mergeCell ref="A3:F3"/>
    <mergeCell ref="A7:B7"/>
    <mergeCell ref="A12:B12"/>
    <mergeCell ref="A10:B10"/>
  </mergeCells>
  <printOptions/>
  <pageMargins left="0.78" right="0.24" top="0.64" bottom="0.68" header="0.23" footer="0.4"/>
  <pageSetup horizontalDpi="600" verticalDpi="600" orientation="portrait" paperSize="9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1729"/>
  <sheetViews>
    <sheetView workbookViewId="0" topLeftCell="A176">
      <selection activeCell="F199" sqref="F199"/>
    </sheetView>
  </sheetViews>
  <sheetFormatPr defaultColWidth="9.140625" defaultRowHeight="12.75"/>
  <cols>
    <col min="1" max="1" width="3.421875" style="379" customWidth="1"/>
    <col min="2" max="2" width="56.28125" style="382" customWidth="1"/>
    <col min="3" max="3" width="13.421875" style="339" customWidth="1"/>
    <col min="4" max="4" width="13.57421875" style="392" customWidth="1"/>
    <col min="5" max="5" width="11.140625" style="339" customWidth="1"/>
    <col min="6" max="6" width="13.00390625" style="392" customWidth="1"/>
    <col min="7" max="7" width="10.8515625" style="392" customWidth="1"/>
    <col min="8" max="10" width="9.140625" style="339" customWidth="1"/>
    <col min="11" max="11" width="10.28125" style="339" customWidth="1"/>
    <col min="12" max="12" width="9.140625" style="339" customWidth="1"/>
    <col min="13" max="13" width="10.140625" style="339" customWidth="1"/>
    <col min="14" max="39" width="9.140625" style="339" customWidth="1"/>
    <col min="40" max="40" width="15.7109375" style="339" customWidth="1"/>
    <col min="41" max="41" width="10.140625" style="339" bestFit="1" customWidth="1"/>
    <col min="42" max="16384" width="9.140625" style="339" customWidth="1"/>
  </cols>
  <sheetData>
    <row r="1" spans="1:238" ht="18" customHeight="1">
      <c r="A1" s="337"/>
      <c r="B1" s="338"/>
      <c r="C1" s="338"/>
      <c r="D1" s="393" t="s">
        <v>598</v>
      </c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338"/>
      <c r="CX1" s="338"/>
      <c r="CY1" s="338"/>
      <c r="CZ1" s="338"/>
      <c r="DA1" s="338"/>
      <c r="DB1" s="338"/>
      <c r="DC1" s="338"/>
      <c r="DD1" s="338"/>
      <c r="DE1" s="338"/>
      <c r="DF1" s="338"/>
      <c r="DG1" s="338"/>
      <c r="DH1" s="338"/>
      <c r="DI1" s="338"/>
      <c r="DJ1" s="338"/>
      <c r="DK1" s="338"/>
      <c r="DL1" s="338"/>
      <c r="DM1" s="338"/>
      <c r="DN1" s="338"/>
      <c r="DO1" s="338"/>
      <c r="DP1" s="338"/>
      <c r="DQ1" s="338"/>
      <c r="DR1" s="338"/>
      <c r="DS1" s="338"/>
      <c r="DT1" s="338"/>
      <c r="DU1" s="338"/>
      <c r="DV1" s="338"/>
      <c r="DW1" s="338"/>
      <c r="DX1" s="338"/>
      <c r="DY1" s="338"/>
      <c r="DZ1" s="338"/>
      <c r="EA1" s="338"/>
      <c r="EB1" s="338"/>
      <c r="EC1" s="338"/>
      <c r="ED1" s="338"/>
      <c r="EE1" s="338"/>
      <c r="EF1" s="338"/>
      <c r="EG1" s="338"/>
      <c r="EH1" s="338"/>
      <c r="EI1" s="338"/>
      <c r="EJ1" s="338"/>
      <c r="EK1" s="338"/>
      <c r="EL1" s="338"/>
      <c r="EM1" s="338"/>
      <c r="EN1" s="338"/>
      <c r="EO1" s="338"/>
      <c r="EP1" s="338"/>
      <c r="EQ1" s="338"/>
      <c r="ER1" s="338"/>
      <c r="ES1" s="338"/>
      <c r="ET1" s="338"/>
      <c r="EU1" s="338"/>
      <c r="EV1" s="338"/>
      <c r="EW1" s="338"/>
      <c r="EX1" s="338"/>
      <c r="EY1" s="338"/>
      <c r="EZ1" s="338"/>
      <c r="FA1" s="338"/>
      <c r="FB1" s="338"/>
      <c r="FC1" s="338"/>
      <c r="FD1" s="338"/>
      <c r="FE1" s="338"/>
      <c r="FF1" s="338"/>
      <c r="FG1" s="338"/>
      <c r="FH1" s="338"/>
      <c r="FI1" s="338"/>
      <c r="FJ1" s="338"/>
      <c r="FK1" s="338"/>
      <c r="FL1" s="338"/>
      <c r="FM1" s="338"/>
      <c r="FN1" s="338"/>
      <c r="FO1" s="338"/>
      <c r="FP1" s="338"/>
      <c r="FQ1" s="338"/>
      <c r="FR1" s="338"/>
      <c r="FS1" s="338"/>
      <c r="FT1" s="338"/>
      <c r="FU1" s="338"/>
      <c r="FV1" s="338"/>
      <c r="FW1" s="338"/>
      <c r="FX1" s="338"/>
      <c r="FY1" s="338"/>
      <c r="FZ1" s="338"/>
      <c r="GA1" s="338"/>
      <c r="GB1" s="338"/>
      <c r="GC1" s="338"/>
      <c r="GD1" s="338"/>
      <c r="GE1" s="338"/>
      <c r="GF1" s="338"/>
      <c r="GG1" s="338"/>
      <c r="GH1" s="338"/>
      <c r="GI1" s="338"/>
      <c r="GJ1" s="338"/>
      <c r="GK1" s="338"/>
      <c r="GL1" s="338"/>
      <c r="GM1" s="338"/>
      <c r="GN1" s="338"/>
      <c r="GO1" s="338"/>
      <c r="GP1" s="338"/>
      <c r="GQ1" s="338"/>
      <c r="GR1" s="338"/>
      <c r="GS1" s="338"/>
      <c r="GT1" s="338"/>
      <c r="GU1" s="338"/>
      <c r="GV1" s="338"/>
      <c r="GW1" s="338"/>
      <c r="GX1" s="338"/>
      <c r="GY1" s="338"/>
      <c r="GZ1" s="338"/>
      <c r="HA1" s="338"/>
      <c r="HB1" s="338"/>
      <c r="HC1" s="338"/>
      <c r="HD1" s="338"/>
      <c r="HE1" s="338"/>
      <c r="HF1" s="338"/>
      <c r="HG1" s="338"/>
      <c r="HH1" s="338"/>
      <c r="HI1" s="338"/>
      <c r="HJ1" s="338"/>
      <c r="HK1" s="338"/>
      <c r="HL1" s="338"/>
      <c r="HM1" s="338"/>
      <c r="HN1" s="338"/>
      <c r="HO1" s="338"/>
      <c r="HP1" s="338"/>
      <c r="HQ1" s="338"/>
      <c r="HR1" s="338"/>
      <c r="HS1" s="338"/>
      <c r="HT1" s="338"/>
      <c r="HU1" s="338"/>
      <c r="HV1" s="338"/>
      <c r="HW1" s="338"/>
      <c r="HX1" s="338"/>
      <c r="HY1" s="338"/>
      <c r="HZ1" s="338"/>
      <c r="IA1" s="338"/>
      <c r="IB1" s="338"/>
      <c r="IC1" s="338"/>
      <c r="ID1" s="338"/>
    </row>
    <row r="2" spans="1:7" ht="44.25" customHeight="1">
      <c r="A2" s="446" t="s">
        <v>599</v>
      </c>
      <c r="B2" s="446"/>
      <c r="C2" s="446"/>
      <c r="D2" s="446"/>
      <c r="E2" s="340"/>
      <c r="F2" s="340"/>
      <c r="G2" s="340"/>
    </row>
    <row r="3" spans="1:12" ht="3.75" customHeight="1">
      <c r="A3" s="341"/>
      <c r="B3" s="342"/>
      <c r="C3" s="342"/>
      <c r="D3" s="342"/>
      <c r="E3" s="343"/>
      <c r="F3" s="343"/>
      <c r="G3" s="343"/>
      <c r="H3" s="344"/>
      <c r="I3" s="344"/>
      <c r="J3" s="344"/>
      <c r="K3" s="344"/>
      <c r="L3" s="344"/>
    </row>
    <row r="4" spans="1:12" s="275" customFormat="1" ht="20.25" customHeight="1">
      <c r="A4" s="397" t="s">
        <v>579</v>
      </c>
      <c r="B4" s="398" t="s">
        <v>580</v>
      </c>
      <c r="C4" s="398" t="s">
        <v>600</v>
      </c>
      <c r="D4" s="398" t="s">
        <v>583</v>
      </c>
      <c r="E4" s="345"/>
      <c r="F4" s="346"/>
      <c r="G4" s="346"/>
      <c r="H4" s="345"/>
      <c r="I4" s="345"/>
      <c r="J4" s="345"/>
      <c r="K4" s="345"/>
      <c r="L4" s="345"/>
    </row>
    <row r="5" spans="1:12" s="349" customFormat="1" ht="17.25" customHeight="1">
      <c r="A5" s="444" t="s">
        <v>601</v>
      </c>
      <c r="B5" s="444"/>
      <c r="C5" s="399">
        <f>SUM(C6:C35)</f>
        <v>2844300</v>
      </c>
      <c r="D5" s="399">
        <f>SUM(D6:D35)</f>
        <v>2912350</v>
      </c>
      <c r="E5" s="347"/>
      <c r="F5" s="347"/>
      <c r="G5" s="347"/>
      <c r="H5" s="348"/>
      <c r="I5" s="348"/>
      <c r="J5" s="348"/>
      <c r="K5" s="348"/>
      <c r="L5" s="348"/>
    </row>
    <row r="6" spans="1:12" s="354" customFormat="1" ht="12">
      <c r="A6" s="400">
        <v>1</v>
      </c>
      <c r="B6" s="400" t="s">
        <v>602</v>
      </c>
      <c r="C6" s="401">
        <v>101700</v>
      </c>
      <c r="D6" s="401">
        <v>126900</v>
      </c>
      <c r="E6" s="350"/>
      <c r="F6" s="351"/>
      <c r="G6" s="351"/>
      <c r="H6" s="351"/>
      <c r="I6" s="352"/>
      <c r="J6" s="353"/>
      <c r="K6" s="353"/>
      <c r="L6" s="353"/>
    </row>
    <row r="7" spans="1:12" s="354" customFormat="1" ht="12">
      <c r="A7" s="400">
        <v>2</v>
      </c>
      <c r="B7" s="400" t="s">
        <v>603</v>
      </c>
      <c r="C7" s="401">
        <v>42500</v>
      </c>
      <c r="D7" s="401">
        <v>40000</v>
      </c>
      <c r="E7" s="350"/>
      <c r="F7" s="351"/>
      <c r="G7" s="351"/>
      <c r="H7" s="355"/>
      <c r="I7" s="356"/>
      <c r="J7" s="353"/>
      <c r="K7" s="353"/>
      <c r="L7" s="353"/>
    </row>
    <row r="8" spans="1:12" s="354" customFormat="1" ht="12">
      <c r="A8" s="400">
        <v>3</v>
      </c>
      <c r="B8" s="400" t="s">
        <v>604</v>
      </c>
      <c r="C8" s="401">
        <v>49800</v>
      </c>
      <c r="D8" s="401">
        <v>49750</v>
      </c>
      <c r="E8" s="350"/>
      <c r="F8" s="351"/>
      <c r="G8" s="351"/>
      <c r="H8" s="355"/>
      <c r="I8" s="356"/>
      <c r="J8" s="353"/>
      <c r="K8" s="353"/>
      <c r="L8" s="353"/>
    </row>
    <row r="9" spans="1:12" s="354" customFormat="1" ht="12">
      <c r="A9" s="400">
        <v>4</v>
      </c>
      <c r="B9" s="400" t="s">
        <v>605</v>
      </c>
      <c r="C9" s="401">
        <v>19900</v>
      </c>
      <c r="D9" s="401">
        <v>20120</v>
      </c>
      <c r="E9" s="350"/>
      <c r="F9" s="351"/>
      <c r="G9" s="351"/>
      <c r="H9" s="355"/>
      <c r="I9" s="356"/>
      <c r="J9" s="353"/>
      <c r="K9" s="353"/>
      <c r="L9" s="353"/>
    </row>
    <row r="10" spans="1:12" s="354" customFormat="1" ht="12">
      <c r="A10" s="400">
        <v>5</v>
      </c>
      <c r="B10" s="400" t="s">
        <v>606</v>
      </c>
      <c r="C10" s="401">
        <v>115000</v>
      </c>
      <c r="D10" s="401">
        <v>115000</v>
      </c>
      <c r="E10" s="350"/>
      <c r="F10" s="351"/>
      <c r="G10" s="351"/>
      <c r="H10" s="355"/>
      <c r="I10" s="356"/>
      <c r="J10" s="353"/>
      <c r="K10" s="353"/>
      <c r="L10" s="353"/>
    </row>
    <row r="11" spans="1:12" s="354" customFormat="1" ht="12">
      <c r="A11" s="400">
        <v>6</v>
      </c>
      <c r="B11" s="400" t="s">
        <v>607</v>
      </c>
      <c r="C11" s="401">
        <v>43500</v>
      </c>
      <c r="D11" s="401">
        <v>43000</v>
      </c>
      <c r="E11" s="350"/>
      <c r="F11" s="351"/>
      <c r="G11" s="351"/>
      <c r="H11" s="355"/>
      <c r="I11" s="356"/>
      <c r="J11" s="353"/>
      <c r="K11" s="353"/>
      <c r="L11" s="353"/>
    </row>
    <row r="12" spans="1:12" s="354" customFormat="1" ht="12">
      <c r="A12" s="400">
        <v>7</v>
      </c>
      <c r="B12" s="400" t="s">
        <v>608</v>
      </c>
      <c r="C12" s="401">
        <v>158000</v>
      </c>
      <c r="D12" s="401">
        <v>172000</v>
      </c>
      <c r="E12" s="350"/>
      <c r="F12" s="351"/>
      <c r="G12" s="351"/>
      <c r="H12" s="355"/>
      <c r="I12" s="356"/>
      <c r="J12" s="353"/>
      <c r="K12" s="353"/>
      <c r="L12" s="353"/>
    </row>
    <row r="13" spans="1:12" s="354" customFormat="1" ht="12">
      <c r="A13" s="400">
        <v>8</v>
      </c>
      <c r="B13" s="400" t="s">
        <v>609</v>
      </c>
      <c r="C13" s="401">
        <v>31300</v>
      </c>
      <c r="D13" s="401">
        <v>31200</v>
      </c>
      <c r="E13" s="350"/>
      <c r="F13" s="351"/>
      <c r="G13" s="351"/>
      <c r="H13" s="355"/>
      <c r="I13" s="356"/>
      <c r="J13" s="353"/>
      <c r="K13" s="353"/>
      <c r="L13" s="353"/>
    </row>
    <row r="14" spans="1:12" s="354" customFormat="1" ht="12">
      <c r="A14" s="400">
        <v>9</v>
      </c>
      <c r="B14" s="400" t="s">
        <v>610</v>
      </c>
      <c r="C14" s="401">
        <v>41000</v>
      </c>
      <c r="D14" s="401">
        <v>41000</v>
      </c>
      <c r="E14" s="350"/>
      <c r="F14" s="351"/>
      <c r="G14" s="351"/>
      <c r="H14" s="355"/>
      <c r="I14" s="356"/>
      <c r="J14" s="353"/>
      <c r="K14" s="353"/>
      <c r="L14" s="353"/>
    </row>
    <row r="15" spans="1:12" s="354" customFormat="1" ht="12">
      <c r="A15" s="400">
        <v>10</v>
      </c>
      <c r="B15" s="400" t="s">
        <v>611</v>
      </c>
      <c r="C15" s="401">
        <v>304000</v>
      </c>
      <c r="D15" s="401">
        <v>302150</v>
      </c>
      <c r="E15" s="350"/>
      <c r="F15" s="351"/>
      <c r="G15" s="351"/>
      <c r="H15" s="355"/>
      <c r="I15" s="356"/>
      <c r="J15" s="353"/>
      <c r="K15" s="353"/>
      <c r="L15" s="353"/>
    </row>
    <row r="16" spans="1:12" s="354" customFormat="1" ht="12">
      <c r="A16" s="400">
        <v>11</v>
      </c>
      <c r="B16" s="400" t="s">
        <v>612</v>
      </c>
      <c r="C16" s="401">
        <v>28000</v>
      </c>
      <c r="D16" s="401">
        <v>36146</v>
      </c>
      <c r="E16" s="350"/>
      <c r="F16" s="351"/>
      <c r="G16" s="351"/>
      <c r="H16" s="355"/>
      <c r="I16" s="356"/>
      <c r="J16" s="353"/>
      <c r="K16" s="353"/>
      <c r="L16" s="353"/>
    </row>
    <row r="17" spans="1:12" s="354" customFormat="1" ht="12">
      <c r="A17" s="400">
        <v>12</v>
      </c>
      <c r="B17" s="400" t="s">
        <v>613</v>
      </c>
      <c r="C17" s="401">
        <v>130000</v>
      </c>
      <c r="D17" s="401">
        <v>130000</v>
      </c>
      <c r="E17" s="350"/>
      <c r="F17" s="351"/>
      <c r="G17" s="351"/>
      <c r="H17" s="355"/>
      <c r="I17" s="356"/>
      <c r="J17" s="353"/>
      <c r="K17" s="353"/>
      <c r="L17" s="353"/>
    </row>
    <row r="18" spans="1:12" s="354" customFormat="1" ht="12">
      <c r="A18" s="400">
        <v>13</v>
      </c>
      <c r="B18" s="400" t="s">
        <v>614</v>
      </c>
      <c r="C18" s="401">
        <v>129000</v>
      </c>
      <c r="D18" s="401">
        <v>133000</v>
      </c>
      <c r="E18" s="350"/>
      <c r="F18" s="351"/>
      <c r="G18" s="351"/>
      <c r="H18" s="355"/>
      <c r="I18" s="356"/>
      <c r="J18" s="353"/>
      <c r="K18" s="353"/>
      <c r="L18" s="353"/>
    </row>
    <row r="19" spans="1:12" s="354" customFormat="1" ht="12">
      <c r="A19" s="400">
        <v>14</v>
      </c>
      <c r="B19" s="400" t="s">
        <v>615</v>
      </c>
      <c r="C19" s="401">
        <v>43800</v>
      </c>
      <c r="D19" s="401">
        <v>47244</v>
      </c>
      <c r="E19" s="350"/>
      <c r="F19" s="351"/>
      <c r="G19" s="351"/>
      <c r="H19" s="355"/>
      <c r="I19" s="356"/>
      <c r="J19" s="353"/>
      <c r="K19" s="353"/>
      <c r="L19" s="353"/>
    </row>
    <row r="20" spans="1:12" s="354" customFormat="1" ht="12">
      <c r="A20" s="400">
        <v>15</v>
      </c>
      <c r="B20" s="400" t="s">
        <v>616</v>
      </c>
      <c r="C20" s="401">
        <v>82500</v>
      </c>
      <c r="D20" s="401">
        <v>83000</v>
      </c>
      <c r="E20" s="350"/>
      <c r="F20" s="351"/>
      <c r="G20" s="351"/>
      <c r="H20" s="355"/>
      <c r="I20" s="356"/>
      <c r="J20" s="353"/>
      <c r="K20" s="353"/>
      <c r="L20" s="353"/>
    </row>
    <row r="21" spans="1:12" s="354" customFormat="1" ht="12">
      <c r="A21" s="400">
        <v>16</v>
      </c>
      <c r="B21" s="400" t="s">
        <v>617</v>
      </c>
      <c r="C21" s="401">
        <v>43000</v>
      </c>
      <c r="D21" s="401">
        <v>43000</v>
      </c>
      <c r="E21" s="350"/>
      <c r="F21" s="351"/>
      <c r="G21" s="351"/>
      <c r="H21" s="355"/>
      <c r="I21" s="356"/>
      <c r="J21" s="353"/>
      <c r="K21" s="353"/>
      <c r="L21" s="353"/>
    </row>
    <row r="22" spans="1:12" s="354" customFormat="1" ht="12">
      <c r="A22" s="400">
        <v>17</v>
      </c>
      <c r="B22" s="400" t="s">
        <v>618</v>
      </c>
      <c r="C22" s="401">
        <v>104000</v>
      </c>
      <c r="D22" s="401">
        <v>104000</v>
      </c>
      <c r="E22" s="350"/>
      <c r="F22" s="351"/>
      <c r="G22" s="351"/>
      <c r="H22" s="355"/>
      <c r="I22" s="356"/>
      <c r="J22" s="353"/>
      <c r="K22" s="353"/>
      <c r="L22" s="353"/>
    </row>
    <row r="23" spans="1:12" s="354" customFormat="1" ht="12">
      <c r="A23" s="400">
        <v>18</v>
      </c>
      <c r="B23" s="400" t="s">
        <v>619</v>
      </c>
      <c r="C23" s="401">
        <v>14800</v>
      </c>
      <c r="D23" s="401">
        <v>26000</v>
      </c>
      <c r="E23" s="350"/>
      <c r="F23" s="351"/>
      <c r="G23" s="351"/>
      <c r="H23" s="355"/>
      <c r="I23" s="356"/>
      <c r="J23" s="353"/>
      <c r="K23" s="353"/>
      <c r="L23" s="353"/>
    </row>
    <row r="24" spans="1:12" s="354" customFormat="1" ht="12">
      <c r="A24" s="400">
        <v>19</v>
      </c>
      <c r="B24" s="400" t="s">
        <v>620</v>
      </c>
      <c r="C24" s="401">
        <v>105000</v>
      </c>
      <c r="D24" s="401">
        <v>112000</v>
      </c>
      <c r="E24" s="350"/>
      <c r="F24" s="351"/>
      <c r="G24" s="351"/>
      <c r="H24" s="355"/>
      <c r="I24" s="356"/>
      <c r="J24" s="353"/>
      <c r="K24" s="353"/>
      <c r="L24" s="353"/>
    </row>
    <row r="25" spans="1:12" s="354" customFormat="1" ht="12">
      <c r="A25" s="400">
        <v>20</v>
      </c>
      <c r="B25" s="400" t="s">
        <v>621</v>
      </c>
      <c r="C25" s="401">
        <v>49800</v>
      </c>
      <c r="D25" s="401">
        <v>49500</v>
      </c>
      <c r="E25" s="350"/>
      <c r="F25" s="351"/>
      <c r="G25" s="351"/>
      <c r="H25" s="355"/>
      <c r="I25" s="356"/>
      <c r="J25" s="353"/>
      <c r="K25" s="353"/>
      <c r="L25" s="353"/>
    </row>
    <row r="26" spans="1:12" s="354" customFormat="1" ht="12">
      <c r="A26" s="400">
        <v>21</v>
      </c>
      <c r="B26" s="400" t="s">
        <v>622</v>
      </c>
      <c r="C26" s="401">
        <v>32900</v>
      </c>
      <c r="D26" s="401">
        <v>27540</v>
      </c>
      <c r="E26" s="350"/>
      <c r="F26" s="351"/>
      <c r="G26" s="351"/>
      <c r="H26" s="355"/>
      <c r="I26" s="356"/>
      <c r="J26" s="353"/>
      <c r="K26" s="353"/>
      <c r="L26" s="353"/>
    </row>
    <row r="27" spans="1:12" s="354" customFormat="1" ht="12">
      <c r="A27" s="400">
        <v>22</v>
      </c>
      <c r="B27" s="400" t="s">
        <v>623</v>
      </c>
      <c r="C27" s="401">
        <v>83000</v>
      </c>
      <c r="D27" s="401">
        <v>83000</v>
      </c>
      <c r="E27" s="350"/>
      <c r="F27" s="351"/>
      <c r="G27" s="351"/>
      <c r="H27" s="355"/>
      <c r="I27" s="356"/>
      <c r="J27" s="353"/>
      <c r="K27" s="353"/>
      <c r="L27" s="353"/>
    </row>
    <row r="28" spans="1:12" s="354" customFormat="1" ht="12.75" customHeight="1">
      <c r="A28" s="400">
        <v>23</v>
      </c>
      <c r="B28" s="400" t="s">
        <v>624</v>
      </c>
      <c r="C28" s="401">
        <v>185500</v>
      </c>
      <c r="D28" s="401">
        <v>185500</v>
      </c>
      <c r="E28" s="350"/>
      <c r="F28" s="351"/>
      <c r="G28" s="351"/>
      <c r="H28" s="355"/>
      <c r="I28" s="356"/>
      <c r="J28" s="353"/>
      <c r="K28" s="353"/>
      <c r="L28" s="353"/>
    </row>
    <row r="29" spans="1:12" s="354" customFormat="1" ht="12.75" customHeight="1">
      <c r="A29" s="400">
        <v>24</v>
      </c>
      <c r="B29" s="400" t="s">
        <v>625</v>
      </c>
      <c r="C29" s="401">
        <v>299600</v>
      </c>
      <c r="D29" s="401">
        <v>299600</v>
      </c>
      <c r="E29" s="350"/>
      <c r="F29" s="351"/>
      <c r="G29" s="351"/>
      <c r="H29" s="355"/>
      <c r="I29" s="356"/>
      <c r="J29" s="353"/>
      <c r="K29" s="353"/>
      <c r="L29" s="353"/>
    </row>
    <row r="30" spans="1:12" s="354" customFormat="1" ht="12.75" customHeight="1">
      <c r="A30" s="400">
        <v>25</v>
      </c>
      <c r="B30" s="400" t="s">
        <v>626</v>
      </c>
      <c r="C30" s="401">
        <v>219000</v>
      </c>
      <c r="D30" s="401">
        <v>219000</v>
      </c>
      <c r="E30" s="350"/>
      <c r="F30" s="351"/>
      <c r="G30" s="351"/>
      <c r="H30" s="355"/>
      <c r="I30" s="356"/>
      <c r="J30" s="353"/>
      <c r="K30" s="353"/>
      <c r="L30" s="353"/>
    </row>
    <row r="31" spans="1:12" s="354" customFormat="1" ht="13.5" customHeight="1">
      <c r="A31" s="400">
        <v>26</v>
      </c>
      <c r="B31" s="400" t="s">
        <v>627</v>
      </c>
      <c r="C31" s="401">
        <v>36300</v>
      </c>
      <c r="D31" s="401">
        <v>41300</v>
      </c>
      <c r="E31" s="350"/>
      <c r="F31" s="351"/>
      <c r="G31" s="351"/>
      <c r="H31" s="355"/>
      <c r="I31" s="356"/>
      <c r="J31" s="353"/>
      <c r="K31" s="353"/>
      <c r="L31" s="353"/>
    </row>
    <row r="32" spans="1:12" s="354" customFormat="1" ht="14.25" customHeight="1">
      <c r="A32" s="400">
        <v>27</v>
      </c>
      <c r="B32" s="400" t="s">
        <v>628</v>
      </c>
      <c r="C32" s="401">
        <v>9900</v>
      </c>
      <c r="D32" s="401">
        <v>9900</v>
      </c>
      <c r="E32" s="350"/>
      <c r="F32" s="351"/>
      <c r="G32" s="351"/>
      <c r="H32" s="355"/>
      <c r="I32" s="356"/>
      <c r="J32" s="353"/>
      <c r="K32" s="353"/>
      <c r="L32" s="353"/>
    </row>
    <row r="33" spans="1:12" s="354" customFormat="1" ht="13.5" customHeight="1">
      <c r="A33" s="400">
        <v>28</v>
      </c>
      <c r="B33" s="400" t="s">
        <v>629</v>
      </c>
      <c r="C33" s="401">
        <v>77700</v>
      </c>
      <c r="D33" s="401">
        <v>77700</v>
      </c>
      <c r="E33" s="350"/>
      <c r="F33" s="351"/>
      <c r="G33" s="351"/>
      <c r="H33" s="355"/>
      <c r="I33" s="356"/>
      <c r="J33" s="353"/>
      <c r="K33" s="353"/>
      <c r="L33" s="353"/>
    </row>
    <row r="34" spans="1:12" s="354" customFormat="1" ht="15.75" customHeight="1">
      <c r="A34" s="400">
        <v>29</v>
      </c>
      <c r="B34" s="400" t="s">
        <v>630</v>
      </c>
      <c r="C34" s="401">
        <v>113800</v>
      </c>
      <c r="D34" s="401">
        <v>113800</v>
      </c>
      <c r="E34" s="350"/>
      <c r="F34" s="351"/>
      <c r="G34" s="351"/>
      <c r="H34" s="355"/>
      <c r="I34" s="356"/>
      <c r="J34" s="353"/>
      <c r="K34" s="353"/>
      <c r="L34" s="353"/>
    </row>
    <row r="35" spans="1:12" s="354" customFormat="1" ht="12">
      <c r="A35" s="400">
        <v>30</v>
      </c>
      <c r="B35" s="400" t="s">
        <v>631</v>
      </c>
      <c r="C35" s="401">
        <v>150000</v>
      </c>
      <c r="D35" s="401">
        <v>150000</v>
      </c>
      <c r="E35" s="350"/>
      <c r="F35" s="351"/>
      <c r="G35" s="351"/>
      <c r="H35" s="355"/>
      <c r="I35" s="356"/>
      <c r="J35" s="353"/>
      <c r="K35" s="353"/>
      <c r="L35" s="353"/>
    </row>
    <row r="36" spans="1:12" s="361" customFormat="1" ht="15.75" customHeight="1">
      <c r="A36" s="442" t="s">
        <v>632</v>
      </c>
      <c r="B36" s="442"/>
      <c r="C36" s="399">
        <f>SUM(C37:C37)</f>
        <v>96960</v>
      </c>
      <c r="D36" s="399">
        <f>SUM(D37:D37)</f>
        <v>94960</v>
      </c>
      <c r="E36" s="357"/>
      <c r="F36" s="357"/>
      <c r="G36" s="357"/>
      <c r="H36" s="358"/>
      <c r="I36" s="359"/>
      <c r="J36" s="359"/>
      <c r="K36" s="358"/>
      <c r="L36" s="360"/>
    </row>
    <row r="37" spans="1:12" s="365" customFormat="1" ht="15" customHeight="1">
      <c r="A37" s="402">
        <v>1</v>
      </c>
      <c r="B37" s="400" t="s">
        <v>633</v>
      </c>
      <c r="C37" s="401">
        <v>96960</v>
      </c>
      <c r="D37" s="401">
        <v>94960</v>
      </c>
      <c r="E37" s="362"/>
      <c r="F37" s="347"/>
      <c r="G37" s="347"/>
      <c r="H37" s="363"/>
      <c r="I37" s="363"/>
      <c r="J37" s="363"/>
      <c r="K37" s="363"/>
      <c r="L37" s="364"/>
    </row>
    <row r="38" spans="1:4" s="366" customFormat="1" ht="17.25" customHeight="1">
      <c r="A38" s="442" t="s">
        <v>634</v>
      </c>
      <c r="B38" s="442" t="s">
        <v>635</v>
      </c>
      <c r="C38" s="399">
        <f>SUM(C39:C64)</f>
        <v>158929</v>
      </c>
      <c r="D38" s="399">
        <f>SUM(D39:D64)</f>
        <v>149007</v>
      </c>
    </row>
    <row r="39" spans="1:4" s="366" customFormat="1" ht="13.5" customHeight="1">
      <c r="A39" s="400">
        <v>1</v>
      </c>
      <c r="B39" s="400" t="s">
        <v>636</v>
      </c>
      <c r="C39" s="401">
        <v>100</v>
      </c>
      <c r="D39" s="401">
        <v>100</v>
      </c>
    </row>
    <row r="40" spans="1:4" s="366" customFormat="1" ht="13.5">
      <c r="A40" s="400">
        <v>2</v>
      </c>
      <c r="B40" s="400" t="s">
        <v>637</v>
      </c>
      <c r="C40" s="401">
        <v>8100</v>
      </c>
      <c r="D40" s="401">
        <v>8100</v>
      </c>
    </row>
    <row r="41" spans="1:4" s="366" customFormat="1" ht="13.5">
      <c r="A41" s="400">
        <v>3</v>
      </c>
      <c r="B41" s="400" t="s">
        <v>638</v>
      </c>
      <c r="C41" s="401">
        <v>17054</v>
      </c>
      <c r="D41" s="401">
        <v>17054</v>
      </c>
    </row>
    <row r="42" spans="1:4" s="366" customFormat="1" ht="13.5">
      <c r="A42" s="400">
        <v>4</v>
      </c>
      <c r="B42" s="400" t="s">
        <v>639</v>
      </c>
      <c r="C42" s="401">
        <v>2460</v>
      </c>
      <c r="D42" s="401">
        <v>2460</v>
      </c>
    </row>
    <row r="43" spans="1:4" s="366" customFormat="1" ht="13.5">
      <c r="A43" s="400">
        <v>5</v>
      </c>
      <c r="B43" s="400" t="s">
        <v>640</v>
      </c>
      <c r="C43" s="401">
        <v>5954</v>
      </c>
      <c r="D43" s="401">
        <v>6984</v>
      </c>
    </row>
    <row r="44" spans="1:4" s="366" customFormat="1" ht="13.5">
      <c r="A44" s="400">
        <v>6</v>
      </c>
      <c r="B44" s="400" t="s">
        <v>641</v>
      </c>
      <c r="C44" s="401">
        <v>700</v>
      </c>
      <c r="D44" s="401">
        <v>700</v>
      </c>
    </row>
    <row r="45" spans="1:4" s="366" customFormat="1" ht="13.5">
      <c r="A45" s="400">
        <v>7</v>
      </c>
      <c r="B45" s="400" t="s">
        <v>642</v>
      </c>
      <c r="C45" s="401">
        <v>800</v>
      </c>
      <c r="D45" s="401">
        <v>0</v>
      </c>
    </row>
    <row r="46" spans="1:4" s="366" customFormat="1" ht="15" customHeight="1">
      <c r="A46" s="400">
        <v>8</v>
      </c>
      <c r="B46" s="400" t="s">
        <v>643</v>
      </c>
      <c r="C46" s="401">
        <v>1314</v>
      </c>
      <c r="D46" s="401">
        <v>1314</v>
      </c>
    </row>
    <row r="47" spans="1:4" s="366" customFormat="1" ht="13.5">
      <c r="A47" s="400">
        <v>9</v>
      </c>
      <c r="B47" s="400" t="s">
        <v>644</v>
      </c>
      <c r="C47" s="401">
        <v>3000</v>
      </c>
      <c r="D47" s="401">
        <v>3000</v>
      </c>
    </row>
    <row r="48" spans="1:4" s="366" customFormat="1" ht="13.5">
      <c r="A48" s="400">
        <v>10</v>
      </c>
      <c r="B48" s="400" t="s">
        <v>645</v>
      </c>
      <c r="C48" s="401">
        <v>6000</v>
      </c>
      <c r="D48" s="401">
        <v>6000</v>
      </c>
    </row>
    <row r="49" spans="1:4" s="366" customFormat="1" ht="13.5" customHeight="1">
      <c r="A49" s="400">
        <v>11</v>
      </c>
      <c r="B49" s="400" t="s">
        <v>646</v>
      </c>
      <c r="C49" s="401">
        <v>1000</v>
      </c>
      <c r="D49" s="401">
        <v>0</v>
      </c>
    </row>
    <row r="50" spans="1:4" s="366" customFormat="1" ht="13.5">
      <c r="A50" s="400">
        <v>12</v>
      </c>
      <c r="B50" s="400" t="s">
        <v>647</v>
      </c>
      <c r="C50" s="401">
        <v>3000</v>
      </c>
      <c r="D50" s="401">
        <v>3000</v>
      </c>
    </row>
    <row r="51" spans="1:4" s="366" customFormat="1" ht="13.5">
      <c r="A51" s="400">
        <v>13</v>
      </c>
      <c r="B51" s="400" t="s">
        <v>648</v>
      </c>
      <c r="C51" s="401">
        <v>5804</v>
      </c>
      <c r="D51" s="401">
        <v>5804</v>
      </c>
    </row>
    <row r="52" spans="1:4" s="366" customFormat="1" ht="13.5">
      <c r="A52" s="400">
        <v>14</v>
      </c>
      <c r="B52" s="400" t="s">
        <v>649</v>
      </c>
      <c r="C52" s="401">
        <v>7875</v>
      </c>
      <c r="D52" s="401">
        <v>0</v>
      </c>
    </row>
    <row r="53" spans="1:4" s="366" customFormat="1" ht="13.5">
      <c r="A53" s="400">
        <v>15</v>
      </c>
      <c r="B53" s="400" t="s">
        <v>650</v>
      </c>
      <c r="C53" s="401">
        <v>500</v>
      </c>
      <c r="D53" s="401">
        <v>0</v>
      </c>
    </row>
    <row r="54" spans="1:4" s="366" customFormat="1" ht="13.5">
      <c r="A54" s="400">
        <v>16</v>
      </c>
      <c r="B54" s="400" t="s">
        <v>651</v>
      </c>
      <c r="C54" s="401">
        <v>12500</v>
      </c>
      <c r="D54" s="401">
        <v>12000</v>
      </c>
    </row>
    <row r="55" spans="1:4" s="366" customFormat="1" ht="14.25" customHeight="1">
      <c r="A55" s="400">
        <v>17</v>
      </c>
      <c r="B55" s="400" t="s">
        <v>652</v>
      </c>
      <c r="C55" s="401">
        <v>2000</v>
      </c>
      <c r="D55" s="401">
        <v>2000</v>
      </c>
    </row>
    <row r="56" spans="1:4" s="366" customFormat="1" ht="13.5" customHeight="1">
      <c r="A56" s="400">
        <v>18</v>
      </c>
      <c r="B56" s="400" t="s">
        <v>653</v>
      </c>
      <c r="C56" s="401">
        <v>34136</v>
      </c>
      <c r="D56" s="401">
        <v>35736</v>
      </c>
    </row>
    <row r="57" spans="1:4" s="366" customFormat="1" ht="12.75" customHeight="1">
      <c r="A57" s="400">
        <v>19</v>
      </c>
      <c r="B57" s="400" t="s">
        <v>654</v>
      </c>
      <c r="C57" s="401">
        <v>2360</v>
      </c>
      <c r="D57" s="401">
        <v>2360</v>
      </c>
    </row>
    <row r="58" spans="1:4" s="366" customFormat="1" ht="13.5">
      <c r="A58" s="400">
        <v>20</v>
      </c>
      <c r="B58" s="400" t="s">
        <v>655</v>
      </c>
      <c r="C58" s="401">
        <v>3700</v>
      </c>
      <c r="D58" s="401">
        <v>3800</v>
      </c>
    </row>
    <row r="59" spans="1:4" s="366" customFormat="1" ht="13.5">
      <c r="A59" s="400">
        <v>21</v>
      </c>
      <c r="B59" s="400" t="s">
        <v>656</v>
      </c>
      <c r="C59" s="401">
        <v>12000</v>
      </c>
      <c r="D59" s="401">
        <v>12000</v>
      </c>
    </row>
    <row r="60" spans="1:4" s="366" customFormat="1" ht="13.5" customHeight="1">
      <c r="A60" s="400">
        <v>22</v>
      </c>
      <c r="B60" s="400" t="s">
        <v>657</v>
      </c>
      <c r="C60" s="401">
        <v>5000</v>
      </c>
      <c r="D60" s="401">
        <v>5000</v>
      </c>
    </row>
    <row r="61" spans="1:4" s="366" customFormat="1" ht="13.5" customHeight="1">
      <c r="A61" s="400">
        <v>23</v>
      </c>
      <c r="B61" s="400" t="s">
        <v>0</v>
      </c>
      <c r="C61" s="401">
        <v>6565</v>
      </c>
      <c r="D61" s="401">
        <v>6565</v>
      </c>
    </row>
    <row r="62" spans="1:4" s="366" customFormat="1" ht="13.5" customHeight="1">
      <c r="A62" s="400">
        <v>24</v>
      </c>
      <c r="B62" s="400" t="s">
        <v>1</v>
      </c>
      <c r="C62" s="401">
        <v>10500</v>
      </c>
      <c r="D62" s="401">
        <v>10530</v>
      </c>
    </row>
    <row r="63" spans="1:4" s="366" customFormat="1" ht="12.75" customHeight="1">
      <c r="A63" s="400">
        <v>25</v>
      </c>
      <c r="B63" s="400" t="s">
        <v>2</v>
      </c>
      <c r="C63" s="401">
        <v>1507</v>
      </c>
      <c r="D63" s="401">
        <v>0</v>
      </c>
    </row>
    <row r="64" spans="1:4" s="366" customFormat="1" ht="12" customHeight="1">
      <c r="A64" s="400">
        <v>26</v>
      </c>
      <c r="B64" s="400" t="s">
        <v>3</v>
      </c>
      <c r="C64" s="401">
        <v>5000</v>
      </c>
      <c r="D64" s="401">
        <v>4500</v>
      </c>
    </row>
    <row r="65" spans="1:12" s="369" customFormat="1" ht="17.25" customHeight="1">
      <c r="A65" s="403" t="s">
        <v>4</v>
      </c>
      <c r="B65" s="403"/>
      <c r="C65" s="399">
        <f>SUM(C66:C73)</f>
        <v>916931</v>
      </c>
      <c r="D65" s="399">
        <f>SUM(D66:D73)</f>
        <v>952627</v>
      </c>
      <c r="E65" s="367"/>
      <c r="F65" s="367"/>
      <c r="G65" s="367"/>
      <c r="H65" s="368"/>
      <c r="I65" s="368"/>
      <c r="J65" s="368"/>
      <c r="K65" s="368"/>
      <c r="L65" s="368"/>
    </row>
    <row r="66" spans="1:7" s="365" customFormat="1" ht="14.25" customHeight="1">
      <c r="A66" s="400">
        <v>1</v>
      </c>
      <c r="B66" s="400" t="s">
        <v>5</v>
      </c>
      <c r="C66" s="401">
        <v>253650</v>
      </c>
      <c r="D66" s="401">
        <v>253650</v>
      </c>
      <c r="E66" s="362"/>
      <c r="F66" s="347"/>
      <c r="G66" s="347"/>
    </row>
    <row r="67" spans="1:7" s="365" customFormat="1" ht="14.25" customHeight="1">
      <c r="A67" s="400">
        <v>2</v>
      </c>
      <c r="B67" s="400" t="s">
        <v>6</v>
      </c>
      <c r="C67" s="401">
        <v>46500</v>
      </c>
      <c r="D67" s="401">
        <v>51500</v>
      </c>
      <c r="E67" s="362"/>
      <c r="F67" s="347"/>
      <c r="G67" s="347"/>
    </row>
    <row r="68" spans="1:7" s="365" customFormat="1" ht="14.25" customHeight="1">
      <c r="A68" s="400">
        <v>3</v>
      </c>
      <c r="B68" s="400" t="s">
        <v>7</v>
      </c>
      <c r="C68" s="401">
        <v>29780</v>
      </c>
      <c r="D68" s="401">
        <v>29780</v>
      </c>
      <c r="E68" s="362"/>
      <c r="F68" s="347"/>
      <c r="G68" s="347"/>
    </row>
    <row r="69" spans="1:7" s="365" customFormat="1" ht="14.25" customHeight="1">
      <c r="A69" s="400">
        <v>4</v>
      </c>
      <c r="B69" s="400" t="s">
        <v>8</v>
      </c>
      <c r="C69" s="401">
        <v>89000</v>
      </c>
      <c r="D69" s="401">
        <v>89000</v>
      </c>
      <c r="E69" s="362"/>
      <c r="F69" s="347"/>
      <c r="G69" s="347"/>
    </row>
    <row r="70" spans="1:7" s="365" customFormat="1" ht="12.75">
      <c r="A70" s="400">
        <v>5</v>
      </c>
      <c r="B70" s="404" t="s">
        <v>9</v>
      </c>
      <c r="C70" s="401">
        <v>55000</v>
      </c>
      <c r="D70" s="401">
        <v>55000</v>
      </c>
      <c r="E70" s="362"/>
      <c r="F70" s="347"/>
      <c r="G70" s="347"/>
    </row>
    <row r="71" spans="1:7" s="365" customFormat="1" ht="14.25" customHeight="1">
      <c r="A71" s="400">
        <v>6</v>
      </c>
      <c r="B71" s="400" t="s">
        <v>10</v>
      </c>
      <c r="C71" s="401">
        <v>300000</v>
      </c>
      <c r="D71" s="401">
        <v>300000</v>
      </c>
      <c r="E71" s="362"/>
      <c r="F71" s="347"/>
      <c r="G71" s="347"/>
    </row>
    <row r="72" spans="1:7" s="365" customFormat="1" ht="12.75">
      <c r="A72" s="400">
        <v>7</v>
      </c>
      <c r="B72" s="404" t="s">
        <v>11</v>
      </c>
      <c r="C72" s="401">
        <v>48001</v>
      </c>
      <c r="D72" s="401">
        <v>61697</v>
      </c>
      <c r="E72" s="362"/>
      <c r="F72" s="347"/>
      <c r="G72" s="347"/>
    </row>
    <row r="73" spans="1:7" s="365" customFormat="1" ht="12.75">
      <c r="A73" s="400">
        <v>8</v>
      </c>
      <c r="B73" s="404" t="s">
        <v>12</v>
      </c>
      <c r="C73" s="401">
        <v>95000</v>
      </c>
      <c r="D73" s="401">
        <v>112000</v>
      </c>
      <c r="E73" s="362"/>
      <c r="F73" s="347"/>
      <c r="G73" s="347"/>
    </row>
    <row r="74" spans="1:40" s="371" customFormat="1" ht="15.75" customHeight="1">
      <c r="A74" s="403" t="s">
        <v>13</v>
      </c>
      <c r="B74" s="403"/>
      <c r="C74" s="399">
        <f>SUM(C75:C84)</f>
        <v>1127000</v>
      </c>
      <c r="D74" s="399">
        <f>SUM(D75:D84)</f>
        <v>1461441</v>
      </c>
      <c r="E74" s="370"/>
      <c r="F74" s="370"/>
      <c r="G74" s="370"/>
      <c r="AN74" s="369"/>
    </row>
    <row r="75" spans="1:7" s="373" customFormat="1" ht="12.75">
      <c r="A75" s="400">
        <v>1</v>
      </c>
      <c r="B75" s="400" t="s">
        <v>14</v>
      </c>
      <c r="C75" s="401">
        <v>102000</v>
      </c>
      <c r="D75" s="401">
        <v>110000</v>
      </c>
      <c r="E75" s="372"/>
      <c r="F75" s="357"/>
      <c r="G75" s="357"/>
    </row>
    <row r="76" spans="1:7" s="373" customFormat="1" ht="12.75">
      <c r="A76" s="400">
        <v>2</v>
      </c>
      <c r="B76" s="400" t="s">
        <v>15</v>
      </c>
      <c r="C76" s="401">
        <v>750000</v>
      </c>
      <c r="D76" s="401">
        <v>1030000</v>
      </c>
      <c r="E76" s="372"/>
      <c r="F76" s="357"/>
      <c r="G76" s="357"/>
    </row>
    <row r="77" spans="1:7" s="373" customFormat="1" ht="12.75">
      <c r="A77" s="400">
        <v>3</v>
      </c>
      <c r="B77" s="400" t="s">
        <v>16</v>
      </c>
      <c r="C77" s="401">
        <v>60000</v>
      </c>
      <c r="D77" s="401">
        <v>80000</v>
      </c>
      <c r="E77" s="372"/>
      <c r="F77" s="357"/>
      <c r="G77" s="357"/>
    </row>
    <row r="78" spans="1:7" s="373" customFormat="1" ht="12.75">
      <c r="A78" s="400">
        <v>4</v>
      </c>
      <c r="B78" s="400" t="s">
        <v>17</v>
      </c>
      <c r="C78" s="401">
        <v>7900</v>
      </c>
      <c r="D78" s="401">
        <v>7900</v>
      </c>
      <c r="E78" s="372"/>
      <c r="F78" s="357"/>
      <c r="G78" s="357"/>
    </row>
    <row r="79" spans="1:7" s="373" customFormat="1" ht="12.75">
      <c r="A79" s="400">
        <v>5</v>
      </c>
      <c r="B79" s="400" t="s">
        <v>18</v>
      </c>
      <c r="C79" s="401">
        <v>16800</v>
      </c>
      <c r="D79" s="401">
        <v>17100</v>
      </c>
      <c r="E79" s="372"/>
      <c r="F79" s="357"/>
      <c r="G79" s="357"/>
    </row>
    <row r="80" spans="1:7" s="373" customFormat="1" ht="12.75">
      <c r="A80" s="400">
        <v>6</v>
      </c>
      <c r="B80" s="400" t="s">
        <v>19</v>
      </c>
      <c r="C80" s="401">
        <v>38900</v>
      </c>
      <c r="D80" s="401">
        <v>38900</v>
      </c>
      <c r="E80" s="372"/>
      <c r="F80" s="357"/>
      <c r="G80" s="357"/>
    </row>
    <row r="81" spans="1:7" s="373" customFormat="1" ht="12.75">
      <c r="A81" s="400">
        <v>7</v>
      </c>
      <c r="B81" s="400" t="s">
        <v>20</v>
      </c>
      <c r="C81" s="401">
        <v>60000</v>
      </c>
      <c r="D81" s="401">
        <v>60000</v>
      </c>
      <c r="E81" s="372"/>
      <c r="F81" s="347"/>
      <c r="G81" s="347"/>
    </row>
    <row r="82" spans="1:7" s="373" customFormat="1" ht="12.75">
      <c r="A82" s="400">
        <v>8</v>
      </c>
      <c r="B82" s="400" t="s">
        <v>21</v>
      </c>
      <c r="C82" s="401">
        <v>51000</v>
      </c>
      <c r="D82" s="401">
        <v>62727</v>
      </c>
      <c r="E82" s="372"/>
      <c r="F82" s="357"/>
      <c r="G82" s="357"/>
    </row>
    <row r="83" spans="1:7" s="373" customFormat="1" ht="12.75">
      <c r="A83" s="400">
        <v>9</v>
      </c>
      <c r="B83" s="404" t="s">
        <v>22</v>
      </c>
      <c r="C83" s="401">
        <v>30400</v>
      </c>
      <c r="D83" s="401">
        <v>44814</v>
      </c>
      <c r="E83" s="372"/>
      <c r="F83" s="357"/>
      <c r="G83" s="357"/>
    </row>
    <row r="84" spans="1:7" s="373" customFormat="1" ht="12.75">
      <c r="A84" s="400">
        <v>10</v>
      </c>
      <c r="B84" s="400" t="s">
        <v>23</v>
      </c>
      <c r="C84" s="401">
        <v>10000</v>
      </c>
      <c r="D84" s="401">
        <v>10000</v>
      </c>
      <c r="E84" s="374"/>
      <c r="F84" s="357"/>
      <c r="G84" s="357"/>
    </row>
    <row r="85" spans="1:7" s="371" customFormat="1" ht="15.75" customHeight="1">
      <c r="A85" s="443" t="s">
        <v>24</v>
      </c>
      <c r="B85" s="443"/>
      <c r="C85" s="399">
        <f>SUM(C86:C95)</f>
        <v>579500</v>
      </c>
      <c r="D85" s="399">
        <f>SUM(D86:D95)</f>
        <v>595500</v>
      </c>
      <c r="E85" s="370"/>
      <c r="F85" s="370"/>
      <c r="G85" s="370"/>
    </row>
    <row r="86" spans="1:7" s="373" customFormat="1" ht="12.75">
      <c r="A86" s="400">
        <v>1</v>
      </c>
      <c r="B86" s="400" t="s">
        <v>25</v>
      </c>
      <c r="C86" s="401">
        <v>44500</v>
      </c>
      <c r="D86" s="401">
        <v>44500</v>
      </c>
      <c r="E86" s="372"/>
      <c r="F86" s="357"/>
      <c r="G86" s="357"/>
    </row>
    <row r="87" spans="1:7" s="373" customFormat="1" ht="12.75">
      <c r="A87" s="400">
        <v>2</v>
      </c>
      <c r="B87" s="400" t="s">
        <v>26</v>
      </c>
      <c r="C87" s="401">
        <v>76000</v>
      </c>
      <c r="D87" s="401">
        <v>87000</v>
      </c>
      <c r="E87" s="372"/>
      <c r="F87" s="357"/>
      <c r="G87" s="357"/>
    </row>
    <row r="88" spans="1:7" s="373" customFormat="1" ht="12.75">
      <c r="A88" s="400">
        <v>3</v>
      </c>
      <c r="B88" s="400" t="s">
        <v>27</v>
      </c>
      <c r="C88" s="401">
        <v>107000</v>
      </c>
      <c r="D88" s="401">
        <v>107000</v>
      </c>
      <c r="E88" s="372"/>
      <c r="F88" s="357"/>
      <c r="G88" s="357"/>
    </row>
    <row r="89" spans="1:7" s="373" customFormat="1" ht="12.75">
      <c r="A89" s="400">
        <v>4</v>
      </c>
      <c r="B89" s="400" t="s">
        <v>28</v>
      </c>
      <c r="C89" s="401">
        <v>92000</v>
      </c>
      <c r="D89" s="401">
        <v>92000</v>
      </c>
      <c r="E89" s="372"/>
      <c r="F89" s="357"/>
      <c r="G89" s="357"/>
    </row>
    <row r="90" spans="1:7" s="373" customFormat="1" ht="12.75">
      <c r="A90" s="400">
        <v>5</v>
      </c>
      <c r="B90" s="400" t="s">
        <v>29</v>
      </c>
      <c r="C90" s="401">
        <v>180000</v>
      </c>
      <c r="D90" s="401">
        <v>185000</v>
      </c>
      <c r="E90" s="372"/>
      <c r="F90" s="357"/>
      <c r="G90" s="357"/>
    </row>
    <row r="91" spans="1:7" s="373" customFormat="1" ht="12.75">
      <c r="A91" s="400">
        <v>6</v>
      </c>
      <c r="B91" s="400" t="s">
        <v>30</v>
      </c>
      <c r="C91" s="401">
        <v>9900</v>
      </c>
      <c r="D91" s="401">
        <v>9900</v>
      </c>
      <c r="E91" s="372"/>
      <c r="F91" s="357"/>
      <c r="G91" s="357"/>
    </row>
    <row r="92" spans="1:7" s="373" customFormat="1" ht="12.75">
      <c r="A92" s="400">
        <v>7</v>
      </c>
      <c r="B92" s="400" t="s">
        <v>31</v>
      </c>
      <c r="C92" s="401">
        <v>15000</v>
      </c>
      <c r="D92" s="401">
        <v>15000</v>
      </c>
      <c r="E92" s="372"/>
      <c r="F92" s="357"/>
      <c r="G92" s="357"/>
    </row>
    <row r="93" spans="1:7" s="373" customFormat="1" ht="12.75">
      <c r="A93" s="400">
        <v>8</v>
      </c>
      <c r="B93" s="400" t="s">
        <v>32</v>
      </c>
      <c r="C93" s="401">
        <v>12500</v>
      </c>
      <c r="D93" s="401">
        <v>12500</v>
      </c>
      <c r="E93" s="372"/>
      <c r="F93" s="357"/>
      <c r="G93" s="357"/>
    </row>
    <row r="94" spans="1:7" s="373" customFormat="1" ht="12.75">
      <c r="A94" s="400">
        <v>9</v>
      </c>
      <c r="B94" s="400" t="s">
        <v>33</v>
      </c>
      <c r="C94" s="401">
        <v>15900</v>
      </c>
      <c r="D94" s="401">
        <v>15900</v>
      </c>
      <c r="E94" s="372"/>
      <c r="F94" s="357"/>
      <c r="G94" s="357"/>
    </row>
    <row r="95" spans="1:7" s="373" customFormat="1" ht="12.75">
      <c r="A95" s="400">
        <v>10</v>
      </c>
      <c r="B95" s="400" t="s">
        <v>34</v>
      </c>
      <c r="C95" s="401">
        <v>26700</v>
      </c>
      <c r="D95" s="401">
        <v>26700</v>
      </c>
      <c r="E95" s="372"/>
      <c r="F95" s="357"/>
      <c r="G95" s="357"/>
    </row>
    <row r="96" spans="1:7" s="371" customFormat="1" ht="15.75" customHeight="1">
      <c r="A96" s="403" t="s">
        <v>35</v>
      </c>
      <c r="B96" s="403"/>
      <c r="C96" s="399">
        <f>SUM(C97)</f>
        <v>14800</v>
      </c>
      <c r="D96" s="399">
        <f>SUM(D97)</f>
        <v>14800</v>
      </c>
      <c r="E96" s="370"/>
      <c r="F96" s="370"/>
      <c r="G96" s="370"/>
    </row>
    <row r="97" spans="1:7" s="373" customFormat="1" ht="12.75">
      <c r="A97" s="400">
        <v>1</v>
      </c>
      <c r="B97" s="400" t="s">
        <v>36</v>
      </c>
      <c r="C97" s="401">
        <v>14800</v>
      </c>
      <c r="D97" s="401">
        <v>14800</v>
      </c>
      <c r="E97" s="372"/>
      <c r="F97" s="357"/>
      <c r="G97" s="357"/>
    </row>
    <row r="98" spans="1:7" s="376" customFormat="1" ht="19.5" customHeight="1">
      <c r="A98" s="443" t="s">
        <v>37</v>
      </c>
      <c r="B98" s="443"/>
      <c r="C98" s="399">
        <f>SUM(C99)</f>
        <v>65200</v>
      </c>
      <c r="D98" s="399">
        <f>SUM(D99)</f>
        <v>93607</v>
      </c>
      <c r="E98" s="375"/>
      <c r="F98" s="375"/>
      <c r="G98" s="375"/>
    </row>
    <row r="99" spans="1:7" s="379" customFormat="1" ht="12.75">
      <c r="A99" s="400">
        <v>1</v>
      </c>
      <c r="B99" s="400" t="s">
        <v>38</v>
      </c>
      <c r="C99" s="401">
        <v>65200</v>
      </c>
      <c r="D99" s="401">
        <v>93607</v>
      </c>
      <c r="E99" s="377"/>
      <c r="F99" s="378"/>
      <c r="G99" s="378"/>
    </row>
    <row r="100" spans="1:12" s="361" customFormat="1" ht="19.5" customHeight="1">
      <c r="A100" s="445" t="s">
        <v>39</v>
      </c>
      <c r="B100" s="445"/>
      <c r="C100" s="399">
        <f>SUM(C101:C174)</f>
        <v>8509962</v>
      </c>
      <c r="D100" s="399">
        <f>SUM(D101:D174)</f>
        <v>8515277</v>
      </c>
      <c r="E100" s="357"/>
      <c r="F100" s="357"/>
      <c r="G100" s="357"/>
      <c r="H100" s="360"/>
      <c r="I100" s="360"/>
      <c r="J100" s="360"/>
      <c r="K100" s="360"/>
      <c r="L100" s="360"/>
    </row>
    <row r="101" spans="1:7" s="365" customFormat="1" ht="12.75">
      <c r="A101" s="400">
        <v>1</v>
      </c>
      <c r="B101" s="400" t="s">
        <v>40</v>
      </c>
      <c r="C101" s="401">
        <v>70000</v>
      </c>
      <c r="D101" s="401">
        <v>75000</v>
      </c>
      <c r="E101" s="362"/>
      <c r="F101" s="347"/>
      <c r="G101" s="347"/>
    </row>
    <row r="102" spans="1:7" s="365" customFormat="1" ht="12.75">
      <c r="A102" s="400">
        <v>2</v>
      </c>
      <c r="B102" s="400" t="s">
        <v>41</v>
      </c>
      <c r="C102" s="401">
        <v>31680</v>
      </c>
      <c r="D102" s="401">
        <v>31680</v>
      </c>
      <c r="E102" s="362"/>
      <c r="F102" s="347"/>
      <c r="G102" s="347"/>
    </row>
    <row r="103" spans="1:7" s="365" customFormat="1" ht="12.75">
      <c r="A103" s="400">
        <v>3</v>
      </c>
      <c r="B103" s="400" t="s">
        <v>42</v>
      </c>
      <c r="C103" s="401">
        <v>200000</v>
      </c>
      <c r="D103" s="401">
        <v>200000</v>
      </c>
      <c r="E103" s="362"/>
      <c r="F103" s="347"/>
      <c r="G103" s="347"/>
    </row>
    <row r="104" spans="1:7" s="365" customFormat="1" ht="15" customHeight="1">
      <c r="A104" s="400">
        <v>4</v>
      </c>
      <c r="B104" s="400" t="s">
        <v>43</v>
      </c>
      <c r="C104" s="401">
        <v>34000</v>
      </c>
      <c r="D104" s="401">
        <v>34000</v>
      </c>
      <c r="E104" s="362"/>
      <c r="F104" s="347"/>
      <c r="G104" s="347"/>
    </row>
    <row r="105" spans="1:7" s="365" customFormat="1" ht="12.75">
      <c r="A105" s="400">
        <v>5</v>
      </c>
      <c r="B105" s="400" t="s">
        <v>44</v>
      </c>
      <c r="C105" s="401">
        <v>130000</v>
      </c>
      <c r="D105" s="401">
        <v>130000</v>
      </c>
      <c r="E105" s="362"/>
      <c r="F105" s="347"/>
      <c r="G105" s="347"/>
    </row>
    <row r="106" spans="1:7" s="365" customFormat="1" ht="12.75">
      <c r="A106" s="400">
        <v>6</v>
      </c>
      <c r="B106" s="400" t="s">
        <v>45</v>
      </c>
      <c r="C106" s="401">
        <v>114000</v>
      </c>
      <c r="D106" s="401">
        <v>118000</v>
      </c>
      <c r="E106" s="362"/>
      <c r="F106" s="347"/>
      <c r="G106" s="347"/>
    </row>
    <row r="107" spans="1:7" s="365" customFormat="1" ht="12.75">
      <c r="A107" s="400">
        <v>7</v>
      </c>
      <c r="B107" s="400" t="s">
        <v>46</v>
      </c>
      <c r="C107" s="401">
        <v>83000</v>
      </c>
      <c r="D107" s="401">
        <v>83000</v>
      </c>
      <c r="E107" s="362"/>
      <c r="F107" s="347"/>
      <c r="G107" s="347"/>
    </row>
    <row r="108" spans="1:7" s="365" customFormat="1" ht="12.75">
      <c r="A108" s="400">
        <v>8</v>
      </c>
      <c r="B108" s="400" t="s">
        <v>47</v>
      </c>
      <c r="C108" s="401">
        <v>220000</v>
      </c>
      <c r="D108" s="401">
        <v>220000</v>
      </c>
      <c r="E108" s="362"/>
      <c r="F108" s="347"/>
      <c r="G108" s="347"/>
    </row>
    <row r="109" spans="1:7" s="365" customFormat="1" ht="12.75">
      <c r="A109" s="400">
        <v>9</v>
      </c>
      <c r="B109" s="400" t="s">
        <v>48</v>
      </c>
      <c r="C109" s="401">
        <v>111735</v>
      </c>
      <c r="D109" s="401">
        <v>111299</v>
      </c>
      <c r="E109" s="362"/>
      <c r="F109" s="347"/>
      <c r="G109" s="347"/>
    </row>
    <row r="110" spans="1:7" s="365" customFormat="1" ht="12.75">
      <c r="A110" s="400">
        <v>10</v>
      </c>
      <c r="B110" s="400" t="s">
        <v>49</v>
      </c>
      <c r="C110" s="401">
        <v>196000</v>
      </c>
      <c r="D110" s="401">
        <v>229500</v>
      </c>
      <c r="E110" s="362"/>
      <c r="F110" s="347"/>
      <c r="G110" s="347"/>
    </row>
    <row r="111" spans="1:7" s="365" customFormat="1" ht="12.75">
      <c r="A111" s="400">
        <v>11</v>
      </c>
      <c r="B111" s="400" t="s">
        <v>50</v>
      </c>
      <c r="C111" s="401">
        <v>120000</v>
      </c>
      <c r="D111" s="401">
        <v>118000</v>
      </c>
      <c r="E111" s="362"/>
      <c r="F111" s="347"/>
      <c r="G111" s="347"/>
    </row>
    <row r="112" spans="1:7" s="365" customFormat="1" ht="12.75">
      <c r="A112" s="400">
        <v>12</v>
      </c>
      <c r="B112" s="400" t="s">
        <v>51</v>
      </c>
      <c r="C112" s="401">
        <v>178370</v>
      </c>
      <c r="D112" s="401">
        <v>178372</v>
      </c>
      <c r="E112" s="362"/>
      <c r="F112" s="347"/>
      <c r="G112" s="347"/>
    </row>
    <row r="113" spans="1:7" s="365" customFormat="1" ht="12.75">
      <c r="A113" s="400">
        <v>13</v>
      </c>
      <c r="B113" s="400" t="s">
        <v>52</v>
      </c>
      <c r="C113" s="401">
        <v>213200</v>
      </c>
      <c r="D113" s="401">
        <v>213200</v>
      </c>
      <c r="E113" s="362"/>
      <c r="F113" s="347"/>
      <c r="G113" s="347"/>
    </row>
    <row r="114" spans="1:7" s="365" customFormat="1" ht="12.75">
      <c r="A114" s="400">
        <v>14</v>
      </c>
      <c r="B114" s="400" t="s">
        <v>53</v>
      </c>
      <c r="C114" s="401">
        <v>65500</v>
      </c>
      <c r="D114" s="401">
        <v>65500</v>
      </c>
      <c r="E114" s="362"/>
      <c r="F114" s="347"/>
      <c r="G114" s="347"/>
    </row>
    <row r="115" spans="1:7" s="365" customFormat="1" ht="12.75">
      <c r="A115" s="400">
        <v>15</v>
      </c>
      <c r="B115" s="400" t="s">
        <v>54</v>
      </c>
      <c r="C115" s="401">
        <v>76384</v>
      </c>
      <c r="D115" s="401">
        <v>77777</v>
      </c>
      <c r="E115" s="362"/>
      <c r="F115" s="347"/>
      <c r="G115" s="347"/>
    </row>
    <row r="116" spans="1:7" s="365" customFormat="1" ht="12.75">
      <c r="A116" s="400">
        <v>16</v>
      </c>
      <c r="B116" s="400" t="s">
        <v>55</v>
      </c>
      <c r="C116" s="401">
        <v>120000</v>
      </c>
      <c r="D116" s="401">
        <v>120000</v>
      </c>
      <c r="E116" s="362"/>
      <c r="F116" s="347"/>
      <c r="G116" s="347"/>
    </row>
    <row r="117" spans="1:7" s="365" customFormat="1" ht="12.75">
      <c r="A117" s="400">
        <v>17</v>
      </c>
      <c r="B117" s="400" t="s">
        <v>56</v>
      </c>
      <c r="C117" s="401">
        <v>67000</v>
      </c>
      <c r="D117" s="401">
        <v>67000</v>
      </c>
      <c r="E117" s="362"/>
      <c r="F117" s="347"/>
      <c r="G117" s="347"/>
    </row>
    <row r="118" spans="1:7" s="274" customFormat="1" ht="15.75" customHeight="1">
      <c r="A118" s="400">
        <v>18</v>
      </c>
      <c r="B118" s="400" t="s">
        <v>57</v>
      </c>
      <c r="C118" s="401">
        <v>98000</v>
      </c>
      <c r="D118" s="401">
        <v>98000</v>
      </c>
      <c r="E118" s="380"/>
      <c r="F118" s="381"/>
      <c r="G118" s="381"/>
    </row>
    <row r="119" spans="1:7" s="365" customFormat="1" ht="12.75">
      <c r="A119" s="400">
        <v>19</v>
      </c>
      <c r="B119" s="400" t="s">
        <v>58</v>
      </c>
      <c r="C119" s="401">
        <v>60000</v>
      </c>
      <c r="D119" s="401">
        <v>60000</v>
      </c>
      <c r="E119" s="362"/>
      <c r="F119" s="347"/>
      <c r="G119" s="347"/>
    </row>
    <row r="120" spans="1:7" s="365" customFormat="1" ht="12.75">
      <c r="A120" s="400">
        <v>20</v>
      </c>
      <c r="B120" s="400" t="s">
        <v>59</v>
      </c>
      <c r="C120" s="401">
        <v>78000</v>
      </c>
      <c r="D120" s="401">
        <v>78000</v>
      </c>
      <c r="E120" s="362"/>
      <c r="F120" s="347"/>
      <c r="G120" s="347"/>
    </row>
    <row r="121" spans="1:7" s="365" customFormat="1" ht="12.75">
      <c r="A121" s="400">
        <v>21</v>
      </c>
      <c r="B121" s="400" t="s">
        <v>60</v>
      </c>
      <c r="C121" s="401">
        <v>95800</v>
      </c>
      <c r="D121" s="401">
        <v>95800</v>
      </c>
      <c r="E121" s="362"/>
      <c r="F121" s="347"/>
      <c r="G121" s="347"/>
    </row>
    <row r="122" spans="1:7" s="365" customFormat="1" ht="12.75">
      <c r="A122" s="400">
        <v>22</v>
      </c>
      <c r="B122" s="400" t="s">
        <v>618</v>
      </c>
      <c r="C122" s="401">
        <v>142000</v>
      </c>
      <c r="D122" s="401">
        <v>142000</v>
      </c>
      <c r="E122" s="362"/>
      <c r="F122" s="347"/>
      <c r="G122" s="347"/>
    </row>
    <row r="123" spans="1:7" s="365" customFormat="1" ht="12.75">
      <c r="A123" s="400">
        <v>23</v>
      </c>
      <c r="B123" s="400" t="s">
        <v>61</v>
      </c>
      <c r="C123" s="401">
        <v>178200</v>
      </c>
      <c r="D123" s="401">
        <v>173000</v>
      </c>
      <c r="E123" s="362"/>
      <c r="F123" s="347"/>
      <c r="G123" s="347"/>
    </row>
    <row r="124" spans="1:7" s="365" customFormat="1" ht="12.75">
      <c r="A124" s="400">
        <v>24</v>
      </c>
      <c r="B124" s="400" t="s">
        <v>62</v>
      </c>
      <c r="C124" s="401">
        <v>90000</v>
      </c>
      <c r="D124" s="401">
        <v>77000</v>
      </c>
      <c r="E124" s="362"/>
      <c r="F124" s="347"/>
      <c r="G124" s="347"/>
    </row>
    <row r="125" spans="1:7" s="365" customFormat="1" ht="12.75">
      <c r="A125" s="400">
        <v>25</v>
      </c>
      <c r="B125" s="400" t="s">
        <v>63</v>
      </c>
      <c r="C125" s="401">
        <v>109000</v>
      </c>
      <c r="D125" s="401">
        <v>111000</v>
      </c>
      <c r="E125" s="362"/>
      <c r="F125" s="347"/>
      <c r="G125" s="347"/>
    </row>
    <row r="126" spans="1:7" s="365" customFormat="1" ht="12.75">
      <c r="A126" s="400">
        <v>26</v>
      </c>
      <c r="B126" s="400" t="s">
        <v>64</v>
      </c>
      <c r="C126" s="401">
        <v>108000</v>
      </c>
      <c r="D126" s="401">
        <v>108000</v>
      </c>
      <c r="E126" s="362"/>
      <c r="F126" s="347"/>
      <c r="G126" s="347"/>
    </row>
    <row r="127" spans="1:7" s="365" customFormat="1" ht="12.75">
      <c r="A127" s="400">
        <v>27</v>
      </c>
      <c r="B127" s="400" t="s">
        <v>65</v>
      </c>
      <c r="C127" s="401">
        <v>178000</v>
      </c>
      <c r="D127" s="401">
        <v>174000</v>
      </c>
      <c r="E127" s="362"/>
      <c r="F127" s="347"/>
      <c r="G127" s="347"/>
    </row>
    <row r="128" spans="1:7" s="365" customFormat="1" ht="12.75">
      <c r="A128" s="400">
        <v>28</v>
      </c>
      <c r="B128" s="400" t="s">
        <v>66</v>
      </c>
      <c r="C128" s="401">
        <v>170000</v>
      </c>
      <c r="D128" s="401">
        <v>170000</v>
      </c>
      <c r="E128" s="362"/>
      <c r="F128" s="347"/>
      <c r="G128" s="347"/>
    </row>
    <row r="129" spans="1:7" s="365" customFormat="1" ht="12.75">
      <c r="A129" s="400">
        <v>29</v>
      </c>
      <c r="B129" s="400" t="s">
        <v>67</v>
      </c>
      <c r="C129" s="401">
        <v>67480</v>
      </c>
      <c r="D129" s="401">
        <v>63545</v>
      </c>
      <c r="E129" s="362"/>
      <c r="F129" s="347"/>
      <c r="G129" s="347"/>
    </row>
    <row r="130" spans="1:7" s="365" customFormat="1" ht="12.75">
      <c r="A130" s="400">
        <v>30</v>
      </c>
      <c r="B130" s="400" t="s">
        <v>625</v>
      </c>
      <c r="C130" s="401">
        <v>130400</v>
      </c>
      <c r="D130" s="401">
        <v>130500</v>
      </c>
      <c r="E130" s="362"/>
      <c r="F130" s="347"/>
      <c r="G130" s="347"/>
    </row>
    <row r="131" spans="1:7" s="365" customFormat="1" ht="12.75">
      <c r="A131" s="400">
        <v>31</v>
      </c>
      <c r="B131" s="400" t="s">
        <v>626</v>
      </c>
      <c r="C131" s="401">
        <v>132000</v>
      </c>
      <c r="D131" s="401">
        <v>130000</v>
      </c>
      <c r="E131" s="362"/>
      <c r="F131" s="347"/>
      <c r="G131" s="347"/>
    </row>
    <row r="132" spans="1:7" s="365" customFormat="1" ht="12.75">
      <c r="A132" s="400">
        <v>32</v>
      </c>
      <c r="B132" s="400" t="s">
        <v>627</v>
      </c>
      <c r="C132" s="401">
        <v>92840</v>
      </c>
      <c r="D132" s="401">
        <v>93000</v>
      </c>
      <c r="E132" s="362"/>
      <c r="F132" s="347"/>
      <c r="G132" s="347"/>
    </row>
    <row r="133" spans="1:7" s="365" customFormat="1" ht="12.75">
      <c r="A133" s="400">
        <v>33</v>
      </c>
      <c r="B133" s="400" t="s">
        <v>628</v>
      </c>
      <c r="C133" s="401">
        <v>135000</v>
      </c>
      <c r="D133" s="401">
        <v>135000</v>
      </c>
      <c r="E133" s="362"/>
      <c r="F133" s="347"/>
      <c r="G133" s="347"/>
    </row>
    <row r="134" spans="1:7" s="365" customFormat="1" ht="12.75">
      <c r="A134" s="400">
        <v>34</v>
      </c>
      <c r="B134" s="400" t="s">
        <v>629</v>
      </c>
      <c r="C134" s="401">
        <v>165500</v>
      </c>
      <c r="D134" s="401">
        <v>165500</v>
      </c>
      <c r="E134" s="362"/>
      <c r="F134" s="347"/>
      <c r="G134" s="347"/>
    </row>
    <row r="135" spans="1:7" s="365" customFormat="1" ht="12.75">
      <c r="A135" s="400">
        <v>35</v>
      </c>
      <c r="B135" s="400" t="s">
        <v>68</v>
      </c>
      <c r="C135" s="401">
        <v>260500</v>
      </c>
      <c r="D135" s="401">
        <v>260500</v>
      </c>
      <c r="E135" s="362"/>
      <c r="F135" s="347"/>
      <c r="G135" s="347"/>
    </row>
    <row r="136" spans="1:7" s="365" customFormat="1" ht="12.75">
      <c r="A136" s="400">
        <v>36</v>
      </c>
      <c r="B136" s="400" t="s">
        <v>69</v>
      </c>
      <c r="C136" s="401">
        <v>150000</v>
      </c>
      <c r="D136" s="401">
        <v>150000</v>
      </c>
      <c r="E136" s="362"/>
      <c r="F136" s="347"/>
      <c r="G136" s="347"/>
    </row>
    <row r="137" spans="1:7" s="365" customFormat="1" ht="12.75">
      <c r="A137" s="400">
        <v>37</v>
      </c>
      <c r="B137" s="400" t="s">
        <v>633</v>
      </c>
      <c r="C137" s="401">
        <v>56000</v>
      </c>
      <c r="D137" s="401">
        <v>54000</v>
      </c>
      <c r="E137" s="362"/>
      <c r="F137" s="347"/>
      <c r="G137" s="347"/>
    </row>
    <row r="138" spans="1:4" s="366" customFormat="1" ht="12.75" customHeight="1">
      <c r="A138" s="400">
        <v>38</v>
      </c>
      <c r="B138" s="400" t="s">
        <v>636</v>
      </c>
      <c r="C138" s="401">
        <v>64067</v>
      </c>
      <c r="D138" s="401">
        <v>64067</v>
      </c>
    </row>
    <row r="139" spans="1:4" s="366" customFormat="1" ht="12.75" customHeight="1">
      <c r="A139" s="400">
        <v>39</v>
      </c>
      <c r="B139" s="400" t="s">
        <v>637</v>
      </c>
      <c r="C139" s="401">
        <v>99684</v>
      </c>
      <c r="D139" s="401">
        <v>99684</v>
      </c>
    </row>
    <row r="140" spans="1:4" s="366" customFormat="1" ht="13.5">
      <c r="A140" s="400">
        <v>40</v>
      </c>
      <c r="B140" s="400" t="s">
        <v>638</v>
      </c>
      <c r="C140" s="401">
        <v>106982</v>
      </c>
      <c r="D140" s="401">
        <v>106982</v>
      </c>
    </row>
    <row r="141" spans="1:4" s="366" customFormat="1" ht="13.5">
      <c r="A141" s="400">
        <v>41</v>
      </c>
      <c r="B141" s="400" t="s">
        <v>639</v>
      </c>
      <c r="C141" s="401">
        <v>92544</v>
      </c>
      <c r="D141" s="401">
        <v>92544</v>
      </c>
    </row>
    <row r="142" spans="1:4" s="366" customFormat="1" ht="13.5">
      <c r="A142" s="400">
        <v>42</v>
      </c>
      <c r="B142" s="400" t="s">
        <v>640</v>
      </c>
      <c r="C142" s="401">
        <v>87547</v>
      </c>
      <c r="D142" s="401">
        <v>86317</v>
      </c>
    </row>
    <row r="143" spans="1:4" s="366" customFormat="1" ht="13.5">
      <c r="A143" s="400">
        <v>43</v>
      </c>
      <c r="B143" s="400" t="s">
        <v>70</v>
      </c>
      <c r="C143" s="401">
        <v>67235</v>
      </c>
      <c r="D143" s="401">
        <v>67235</v>
      </c>
    </row>
    <row r="144" spans="1:4" s="366" customFormat="1" ht="13.5">
      <c r="A144" s="400">
        <v>44</v>
      </c>
      <c r="B144" s="400" t="s">
        <v>71</v>
      </c>
      <c r="C144" s="401">
        <v>92723</v>
      </c>
      <c r="D144" s="401">
        <v>92723</v>
      </c>
    </row>
    <row r="145" spans="1:4" s="366" customFormat="1" ht="13.5">
      <c r="A145" s="400">
        <v>45</v>
      </c>
      <c r="B145" s="400" t="s">
        <v>72</v>
      </c>
      <c r="C145" s="401">
        <v>145598</v>
      </c>
      <c r="D145" s="401">
        <v>134748</v>
      </c>
    </row>
    <row r="146" spans="1:4" s="366" customFormat="1" ht="13.5">
      <c r="A146" s="400">
        <v>46</v>
      </c>
      <c r="B146" s="400" t="s">
        <v>641</v>
      </c>
      <c r="C146" s="401">
        <v>61357</v>
      </c>
      <c r="D146" s="401">
        <v>61357</v>
      </c>
    </row>
    <row r="147" spans="1:4" s="366" customFormat="1" ht="13.5">
      <c r="A147" s="400">
        <v>47</v>
      </c>
      <c r="B147" s="400" t="s">
        <v>642</v>
      </c>
      <c r="C147" s="401">
        <v>89935</v>
      </c>
      <c r="D147" s="401">
        <v>90735</v>
      </c>
    </row>
    <row r="148" spans="1:4" s="366" customFormat="1" ht="13.5">
      <c r="A148" s="400">
        <v>48</v>
      </c>
      <c r="B148" s="400" t="s">
        <v>643</v>
      </c>
      <c r="C148" s="401">
        <v>94463</v>
      </c>
      <c r="D148" s="401">
        <v>94463</v>
      </c>
    </row>
    <row r="149" spans="1:4" s="366" customFormat="1" ht="13.5">
      <c r="A149" s="400">
        <v>49</v>
      </c>
      <c r="B149" s="400" t="s">
        <v>644</v>
      </c>
      <c r="C149" s="401">
        <v>106113</v>
      </c>
      <c r="D149" s="401">
        <v>106113</v>
      </c>
    </row>
    <row r="150" spans="1:4" s="366" customFormat="1" ht="13.5">
      <c r="A150" s="400">
        <v>50</v>
      </c>
      <c r="B150" s="400" t="s">
        <v>645</v>
      </c>
      <c r="C150" s="401">
        <v>83990</v>
      </c>
      <c r="D150" s="401">
        <v>83090</v>
      </c>
    </row>
    <row r="151" spans="1:4" s="366" customFormat="1" ht="13.5">
      <c r="A151" s="400">
        <v>51</v>
      </c>
      <c r="B151" s="400" t="s">
        <v>646</v>
      </c>
      <c r="C151" s="401">
        <v>78484</v>
      </c>
      <c r="D151" s="401">
        <v>79484</v>
      </c>
    </row>
    <row r="152" spans="1:4" s="366" customFormat="1" ht="13.5">
      <c r="A152" s="400">
        <v>52</v>
      </c>
      <c r="B152" s="400" t="s">
        <v>647</v>
      </c>
      <c r="C152" s="401">
        <v>100285</v>
      </c>
      <c r="D152" s="401">
        <v>100285</v>
      </c>
    </row>
    <row r="153" spans="1:4" s="366" customFormat="1" ht="13.5">
      <c r="A153" s="400">
        <v>53</v>
      </c>
      <c r="B153" s="400" t="s">
        <v>648</v>
      </c>
      <c r="C153" s="401">
        <v>90000</v>
      </c>
      <c r="D153" s="401">
        <v>90000</v>
      </c>
    </row>
    <row r="154" spans="1:4" s="366" customFormat="1" ht="13.5">
      <c r="A154" s="400">
        <v>54</v>
      </c>
      <c r="B154" s="400" t="s">
        <v>73</v>
      </c>
      <c r="C154" s="401">
        <v>128078</v>
      </c>
      <c r="D154" s="401">
        <v>128078</v>
      </c>
    </row>
    <row r="155" spans="1:4" s="366" customFormat="1" ht="13.5">
      <c r="A155" s="400">
        <v>55</v>
      </c>
      <c r="B155" s="400" t="s">
        <v>649</v>
      </c>
      <c r="C155" s="401">
        <v>107725</v>
      </c>
      <c r="D155" s="401">
        <f>105970+4968</f>
        <v>110938</v>
      </c>
    </row>
    <row r="156" spans="1:4" s="366" customFormat="1" ht="13.5">
      <c r="A156" s="400">
        <v>56</v>
      </c>
      <c r="B156" s="400" t="s">
        <v>650</v>
      </c>
      <c r="C156" s="401">
        <v>100150</v>
      </c>
      <c r="D156" s="401">
        <v>100650</v>
      </c>
    </row>
    <row r="157" spans="1:4" s="366" customFormat="1" ht="13.5">
      <c r="A157" s="400">
        <v>57</v>
      </c>
      <c r="B157" s="400" t="s">
        <v>74</v>
      </c>
      <c r="C157" s="401">
        <v>124815</v>
      </c>
      <c r="D157" s="401">
        <v>124815</v>
      </c>
    </row>
    <row r="158" spans="1:4" s="366" customFormat="1" ht="13.5">
      <c r="A158" s="400">
        <v>58</v>
      </c>
      <c r="B158" s="400" t="s">
        <v>651</v>
      </c>
      <c r="C158" s="401">
        <v>119905</v>
      </c>
      <c r="D158" s="401">
        <v>119405</v>
      </c>
    </row>
    <row r="159" spans="1:4" s="366" customFormat="1" ht="13.5">
      <c r="A159" s="400">
        <v>59</v>
      </c>
      <c r="B159" s="400" t="s">
        <v>652</v>
      </c>
      <c r="C159" s="401">
        <v>97103</v>
      </c>
      <c r="D159" s="401">
        <v>97103</v>
      </c>
    </row>
    <row r="160" spans="1:4" s="366" customFormat="1" ht="13.5">
      <c r="A160" s="400">
        <v>60</v>
      </c>
      <c r="B160" s="400" t="s">
        <v>75</v>
      </c>
      <c r="C160" s="401">
        <v>99371</v>
      </c>
      <c r="D160" s="401">
        <v>99371</v>
      </c>
    </row>
    <row r="161" spans="1:4" s="366" customFormat="1" ht="13.5">
      <c r="A161" s="400">
        <v>61</v>
      </c>
      <c r="B161" s="400" t="s">
        <v>653</v>
      </c>
      <c r="C161" s="401">
        <v>90027</v>
      </c>
      <c r="D161" s="401">
        <v>88427</v>
      </c>
    </row>
    <row r="162" spans="1:4" s="366" customFormat="1" ht="13.5">
      <c r="A162" s="400">
        <v>62</v>
      </c>
      <c r="B162" s="400" t="s">
        <v>76</v>
      </c>
      <c r="C162" s="401">
        <v>125054</v>
      </c>
      <c r="D162" s="401">
        <v>125054</v>
      </c>
    </row>
    <row r="163" spans="1:4" s="366" customFormat="1" ht="13.5">
      <c r="A163" s="400">
        <v>63</v>
      </c>
      <c r="B163" s="400" t="s">
        <v>654</v>
      </c>
      <c r="C163" s="401">
        <v>85911</v>
      </c>
      <c r="D163" s="401">
        <v>85911</v>
      </c>
    </row>
    <row r="164" spans="1:4" s="366" customFormat="1" ht="13.5">
      <c r="A164" s="400">
        <v>64</v>
      </c>
      <c r="B164" s="400" t="s">
        <v>655</v>
      </c>
      <c r="C164" s="401">
        <v>78100</v>
      </c>
      <c r="D164" s="401">
        <v>78000</v>
      </c>
    </row>
    <row r="165" spans="1:4" s="366" customFormat="1" ht="13.5">
      <c r="A165" s="400">
        <v>65</v>
      </c>
      <c r="B165" s="400" t="s">
        <v>77</v>
      </c>
      <c r="C165" s="401">
        <v>103836</v>
      </c>
      <c r="D165" s="401">
        <v>103836</v>
      </c>
    </row>
    <row r="166" spans="1:4" s="366" customFormat="1" ht="13.5">
      <c r="A166" s="400">
        <v>66</v>
      </c>
      <c r="B166" s="400" t="s">
        <v>78</v>
      </c>
      <c r="C166" s="401">
        <v>164237</v>
      </c>
      <c r="D166" s="401">
        <v>164237</v>
      </c>
    </row>
    <row r="167" spans="1:4" s="366" customFormat="1" ht="13.5">
      <c r="A167" s="400">
        <v>67</v>
      </c>
      <c r="B167" s="400" t="s">
        <v>79</v>
      </c>
      <c r="C167" s="401">
        <v>258575</v>
      </c>
      <c r="D167" s="401">
        <v>258575</v>
      </c>
    </row>
    <row r="168" spans="1:4" s="366" customFormat="1" ht="13.5">
      <c r="A168" s="400">
        <v>68</v>
      </c>
      <c r="B168" s="400" t="s">
        <v>80</v>
      </c>
      <c r="C168" s="401">
        <v>125030</v>
      </c>
      <c r="D168" s="401">
        <v>125000</v>
      </c>
    </row>
    <row r="169" spans="1:4" s="366" customFormat="1" ht="13.5">
      <c r="A169" s="400">
        <v>69</v>
      </c>
      <c r="B169" s="400" t="s">
        <v>81</v>
      </c>
      <c r="C169" s="401">
        <v>90242</v>
      </c>
      <c r="D169" s="401">
        <v>91749</v>
      </c>
    </row>
    <row r="170" spans="1:4" s="366" customFormat="1" ht="13.5">
      <c r="A170" s="400">
        <v>70</v>
      </c>
      <c r="B170" s="400" t="s">
        <v>82</v>
      </c>
      <c r="C170" s="401">
        <v>153982</v>
      </c>
      <c r="D170" s="401">
        <v>153982</v>
      </c>
    </row>
    <row r="171" spans="1:4" s="366" customFormat="1" ht="13.5">
      <c r="A171" s="400">
        <v>71</v>
      </c>
      <c r="B171" s="400" t="s">
        <v>83</v>
      </c>
      <c r="C171" s="401">
        <v>100500</v>
      </c>
      <c r="D171" s="401">
        <v>100500</v>
      </c>
    </row>
    <row r="172" spans="1:4" s="366" customFormat="1" ht="13.5">
      <c r="A172" s="400">
        <v>72</v>
      </c>
      <c r="B172" s="400" t="s">
        <v>84</v>
      </c>
      <c r="C172" s="401">
        <v>204394</v>
      </c>
      <c r="D172" s="401">
        <v>204394</v>
      </c>
    </row>
    <row r="173" spans="1:4" s="366" customFormat="1" ht="13.5">
      <c r="A173" s="400">
        <v>73</v>
      </c>
      <c r="B173" s="400" t="s">
        <v>85</v>
      </c>
      <c r="C173" s="401">
        <v>77252</v>
      </c>
      <c r="D173" s="401">
        <v>77252</v>
      </c>
    </row>
    <row r="174" spans="1:4" s="366" customFormat="1" ht="13.5">
      <c r="A174" s="400">
        <v>74</v>
      </c>
      <c r="B174" s="400" t="s">
        <v>3</v>
      </c>
      <c r="C174" s="401">
        <v>87079</v>
      </c>
      <c r="D174" s="401">
        <v>87000</v>
      </c>
    </row>
    <row r="175" spans="1:7" s="369" customFormat="1" ht="17.25" customHeight="1">
      <c r="A175" s="443" t="s">
        <v>86</v>
      </c>
      <c r="B175" s="443"/>
      <c r="C175" s="399">
        <f>SUM(C176:C191)</f>
        <v>566250</v>
      </c>
      <c r="D175" s="399">
        <f>SUM(D176:D191)</f>
        <v>568930</v>
      </c>
      <c r="E175" s="367"/>
      <c r="F175" s="367"/>
      <c r="G175" s="367"/>
    </row>
    <row r="176" spans="1:7" s="369" customFormat="1" ht="12.75">
      <c r="A176" s="400">
        <v>1</v>
      </c>
      <c r="B176" s="400" t="s">
        <v>43</v>
      </c>
      <c r="C176" s="401">
        <v>14000</v>
      </c>
      <c r="D176" s="401">
        <v>14000</v>
      </c>
      <c r="E176" s="367"/>
      <c r="F176" s="367"/>
      <c r="G176" s="367"/>
    </row>
    <row r="177" spans="1:7" s="369" customFormat="1" ht="12.75">
      <c r="A177" s="400">
        <v>2</v>
      </c>
      <c r="B177" s="400" t="s">
        <v>602</v>
      </c>
      <c r="C177" s="401">
        <v>40000</v>
      </c>
      <c r="D177" s="401">
        <v>40000</v>
      </c>
      <c r="E177" s="367"/>
      <c r="F177" s="367"/>
      <c r="G177" s="367"/>
    </row>
    <row r="178" spans="1:7" s="369" customFormat="1" ht="12.75">
      <c r="A178" s="400">
        <v>3</v>
      </c>
      <c r="B178" s="400" t="s">
        <v>44</v>
      </c>
      <c r="C178" s="401">
        <v>20000</v>
      </c>
      <c r="D178" s="401">
        <v>20000</v>
      </c>
      <c r="E178" s="367"/>
      <c r="F178" s="367"/>
      <c r="G178" s="367"/>
    </row>
    <row r="179" spans="1:7" s="369" customFormat="1" ht="12.75">
      <c r="A179" s="400">
        <v>4</v>
      </c>
      <c r="B179" s="400" t="s">
        <v>604</v>
      </c>
      <c r="C179" s="401">
        <v>26000</v>
      </c>
      <c r="D179" s="401">
        <v>26030</v>
      </c>
      <c r="E179" s="367"/>
      <c r="F179" s="367"/>
      <c r="G179" s="367"/>
    </row>
    <row r="180" spans="1:7" s="369" customFormat="1" ht="12.75">
      <c r="A180" s="400">
        <v>5</v>
      </c>
      <c r="B180" s="400" t="s">
        <v>47</v>
      </c>
      <c r="C180" s="401">
        <v>85000</v>
      </c>
      <c r="D180" s="401">
        <v>85000</v>
      </c>
      <c r="E180" s="367"/>
      <c r="F180" s="367"/>
      <c r="G180" s="367"/>
    </row>
    <row r="181" spans="1:7" s="369" customFormat="1" ht="12.75">
      <c r="A181" s="400">
        <v>6</v>
      </c>
      <c r="B181" s="400" t="s">
        <v>609</v>
      </c>
      <c r="C181" s="401">
        <v>35000</v>
      </c>
      <c r="D181" s="401">
        <v>34900</v>
      </c>
      <c r="E181" s="367"/>
      <c r="F181" s="367"/>
      <c r="G181" s="367"/>
    </row>
    <row r="182" spans="1:7" s="369" customFormat="1" ht="12.75">
      <c r="A182" s="400">
        <v>7</v>
      </c>
      <c r="B182" s="400" t="s">
        <v>615</v>
      </c>
      <c r="C182" s="401">
        <v>16000</v>
      </c>
      <c r="D182" s="401">
        <v>16150</v>
      </c>
      <c r="E182" s="367"/>
      <c r="F182" s="367"/>
      <c r="G182" s="367"/>
    </row>
    <row r="183" spans="1:7" s="369" customFormat="1" ht="12.75">
      <c r="A183" s="400">
        <v>8</v>
      </c>
      <c r="B183" s="400" t="s">
        <v>618</v>
      </c>
      <c r="C183" s="401">
        <v>32500</v>
      </c>
      <c r="D183" s="401">
        <v>32500</v>
      </c>
      <c r="E183" s="367"/>
      <c r="F183" s="367"/>
      <c r="G183" s="367"/>
    </row>
    <row r="184" spans="1:7" s="369" customFormat="1" ht="12.75">
      <c r="A184" s="400">
        <v>9</v>
      </c>
      <c r="B184" s="400" t="s">
        <v>619</v>
      </c>
      <c r="C184" s="401">
        <v>6000</v>
      </c>
      <c r="D184" s="401">
        <v>7000</v>
      </c>
      <c r="E184" s="367"/>
      <c r="F184" s="367"/>
      <c r="G184" s="367"/>
    </row>
    <row r="185" spans="1:7" s="369" customFormat="1" ht="12.75">
      <c r="A185" s="400">
        <v>10</v>
      </c>
      <c r="B185" s="400" t="s">
        <v>620</v>
      </c>
      <c r="C185" s="401">
        <v>40000</v>
      </c>
      <c r="D185" s="401">
        <v>39500</v>
      </c>
      <c r="E185" s="367"/>
      <c r="F185" s="367"/>
      <c r="G185" s="367"/>
    </row>
    <row r="186" spans="1:7" s="369" customFormat="1" ht="12.75">
      <c r="A186" s="400">
        <v>11</v>
      </c>
      <c r="B186" s="400" t="s">
        <v>621</v>
      </c>
      <c r="C186" s="401">
        <v>9000</v>
      </c>
      <c r="D186" s="401">
        <v>9000</v>
      </c>
      <c r="E186" s="367"/>
      <c r="F186" s="367"/>
      <c r="G186" s="367"/>
    </row>
    <row r="187" spans="1:7" s="369" customFormat="1" ht="12.75">
      <c r="A187" s="400">
        <v>12</v>
      </c>
      <c r="B187" s="400" t="s">
        <v>624</v>
      </c>
      <c r="C187" s="401">
        <v>80000</v>
      </c>
      <c r="D187" s="401">
        <v>80000</v>
      </c>
      <c r="E187" s="367"/>
      <c r="F187" s="367"/>
      <c r="G187" s="367"/>
    </row>
    <row r="188" spans="1:7" s="365" customFormat="1" ht="12.75">
      <c r="A188" s="400">
        <v>13</v>
      </c>
      <c r="B188" s="400" t="s">
        <v>625</v>
      </c>
      <c r="C188" s="401">
        <v>40000</v>
      </c>
      <c r="D188" s="401">
        <v>42100</v>
      </c>
      <c r="E188" s="362"/>
      <c r="F188" s="347"/>
      <c r="G188" s="347"/>
    </row>
    <row r="189" spans="1:7" s="365" customFormat="1" ht="12.75">
      <c r="A189" s="400">
        <v>14</v>
      </c>
      <c r="B189" s="400" t="s">
        <v>626</v>
      </c>
      <c r="C189" s="401">
        <v>18000</v>
      </c>
      <c r="D189" s="401">
        <v>18000</v>
      </c>
      <c r="E189" s="362"/>
      <c r="F189" s="347"/>
      <c r="G189" s="347"/>
    </row>
    <row r="190" spans="1:7" s="365" customFormat="1" ht="12.75">
      <c r="A190" s="400">
        <v>15</v>
      </c>
      <c r="B190" s="400" t="s">
        <v>68</v>
      </c>
      <c r="C190" s="401">
        <v>34750</v>
      </c>
      <c r="D190" s="401">
        <v>34750</v>
      </c>
      <c r="E190" s="362"/>
      <c r="F190" s="347"/>
      <c r="G190" s="347"/>
    </row>
    <row r="191" spans="1:7" s="365" customFormat="1" ht="12.75">
      <c r="A191" s="400">
        <v>16</v>
      </c>
      <c r="B191" s="400" t="s">
        <v>69</v>
      </c>
      <c r="C191" s="401">
        <v>70000</v>
      </c>
      <c r="D191" s="401">
        <v>70000</v>
      </c>
      <c r="E191" s="362"/>
      <c r="F191" s="347"/>
      <c r="G191" s="347"/>
    </row>
    <row r="192" spans="1:7" s="365" customFormat="1" ht="15.75" customHeight="1">
      <c r="A192" s="443" t="s">
        <v>87</v>
      </c>
      <c r="B192" s="443"/>
      <c r="C192" s="399">
        <f>SUM(C193:C194)</f>
        <v>82450</v>
      </c>
      <c r="D192" s="399">
        <f>SUM(D193:D194)</f>
        <v>82450</v>
      </c>
      <c r="E192" s="362"/>
      <c r="F192" s="347"/>
      <c r="G192" s="347"/>
    </row>
    <row r="193" spans="1:7" s="365" customFormat="1" ht="12.75">
      <c r="A193" s="400">
        <v>1</v>
      </c>
      <c r="B193" s="404" t="s">
        <v>88</v>
      </c>
      <c r="C193" s="401">
        <v>46200</v>
      </c>
      <c r="D193" s="401">
        <v>46200</v>
      </c>
      <c r="E193" s="362"/>
      <c r="F193" s="347"/>
      <c r="G193" s="347"/>
    </row>
    <row r="194" spans="1:7" s="369" customFormat="1" ht="12.75">
      <c r="A194" s="400">
        <v>2</v>
      </c>
      <c r="B194" s="404" t="s">
        <v>89</v>
      </c>
      <c r="C194" s="401">
        <v>36250</v>
      </c>
      <c r="D194" s="401">
        <v>36250</v>
      </c>
      <c r="E194" s="367"/>
      <c r="F194" s="367"/>
      <c r="G194" s="367"/>
    </row>
    <row r="195" spans="1:7" s="365" customFormat="1" ht="17.25" customHeight="1">
      <c r="A195" s="443" t="s">
        <v>90</v>
      </c>
      <c r="B195" s="443"/>
      <c r="C195" s="399">
        <f>SUM(C196:C198)</f>
        <v>530</v>
      </c>
      <c r="D195" s="399">
        <f>SUM(D196:D198)</f>
        <v>730</v>
      </c>
      <c r="E195" s="362"/>
      <c r="F195" s="347"/>
      <c r="G195" s="347"/>
    </row>
    <row r="196" spans="1:7" s="365" customFormat="1" ht="12.75">
      <c r="A196" s="400">
        <v>1</v>
      </c>
      <c r="B196" s="400" t="s">
        <v>91</v>
      </c>
      <c r="C196" s="401">
        <v>210</v>
      </c>
      <c r="D196" s="401">
        <v>210</v>
      </c>
      <c r="E196" s="362"/>
      <c r="F196" s="347"/>
      <c r="G196" s="347"/>
    </row>
    <row r="197" spans="1:7" s="369" customFormat="1" ht="12.75">
      <c r="A197" s="400">
        <v>2</v>
      </c>
      <c r="B197" s="400" t="s">
        <v>92</v>
      </c>
      <c r="C197" s="401">
        <v>200</v>
      </c>
      <c r="D197" s="401">
        <v>400</v>
      </c>
      <c r="E197" s="367"/>
      <c r="F197" s="367"/>
      <c r="G197" s="367"/>
    </row>
    <row r="198" spans="1:7" s="365" customFormat="1" ht="12.75">
      <c r="A198" s="400">
        <v>3</v>
      </c>
      <c r="B198" s="400" t="s">
        <v>93</v>
      </c>
      <c r="C198" s="401">
        <v>120</v>
      </c>
      <c r="D198" s="401">
        <v>120</v>
      </c>
      <c r="E198" s="362"/>
      <c r="F198" s="347"/>
      <c r="G198" s="347"/>
    </row>
    <row r="199" spans="1:7" s="365" customFormat="1" ht="18.75" customHeight="1">
      <c r="A199" s="443" t="s">
        <v>94</v>
      </c>
      <c r="B199" s="443"/>
      <c r="C199" s="399">
        <f>SUM(C200)</f>
        <v>157000</v>
      </c>
      <c r="D199" s="399">
        <f>SUM(D200)</f>
        <v>329500</v>
      </c>
      <c r="E199" s="362"/>
      <c r="F199" s="347"/>
      <c r="G199" s="347"/>
    </row>
    <row r="200" spans="1:7" s="365" customFormat="1" ht="12.75">
      <c r="A200" s="400">
        <v>1</v>
      </c>
      <c r="B200" s="400" t="s">
        <v>95</v>
      </c>
      <c r="C200" s="401">
        <v>157000</v>
      </c>
      <c r="D200" s="401">
        <v>329500</v>
      </c>
      <c r="E200" s="362"/>
      <c r="F200" s="347"/>
      <c r="G200" s="347"/>
    </row>
    <row r="201" spans="1:7" s="369" customFormat="1" ht="18" customHeight="1">
      <c r="A201" s="444" t="s">
        <v>96</v>
      </c>
      <c r="B201" s="444"/>
      <c r="C201" s="399">
        <f>SUM(C202:C203)</f>
        <v>634080</v>
      </c>
      <c r="D201" s="399">
        <f>SUM(D202:D203)</f>
        <v>1002018</v>
      </c>
      <c r="E201" s="367"/>
      <c r="F201" s="367"/>
      <c r="G201" s="367"/>
    </row>
    <row r="202" spans="1:7" s="365" customFormat="1" ht="12.75">
      <c r="A202" s="400">
        <v>1</v>
      </c>
      <c r="B202" s="400" t="s">
        <v>15</v>
      </c>
      <c r="C202" s="401">
        <v>183000</v>
      </c>
      <c r="D202" s="401">
        <v>545000</v>
      </c>
      <c r="E202" s="362"/>
      <c r="F202" s="347"/>
      <c r="G202" s="347"/>
    </row>
    <row r="203" spans="1:7" s="369" customFormat="1" ht="14.25" customHeight="1">
      <c r="A203" s="400">
        <v>2</v>
      </c>
      <c r="B203" s="400" t="s">
        <v>26</v>
      </c>
      <c r="C203" s="401">
        <v>451080</v>
      </c>
      <c r="D203" s="401">
        <v>457018</v>
      </c>
      <c r="E203" s="367"/>
      <c r="F203" s="367"/>
      <c r="G203" s="367"/>
    </row>
    <row r="204" spans="1:7" s="373" customFormat="1" ht="21" customHeight="1">
      <c r="A204" s="442" t="s">
        <v>97</v>
      </c>
      <c r="B204" s="442"/>
      <c r="C204" s="399">
        <f>SUM(C205:C206)</f>
        <v>59030</v>
      </c>
      <c r="D204" s="399">
        <f>SUM(D205:D206)</f>
        <v>59030</v>
      </c>
      <c r="E204" s="372"/>
      <c r="F204" s="357"/>
      <c r="G204" s="357"/>
    </row>
    <row r="205" spans="1:7" s="371" customFormat="1" ht="12.75">
      <c r="A205" s="400">
        <v>1</v>
      </c>
      <c r="B205" s="405" t="s">
        <v>45</v>
      </c>
      <c r="C205" s="401">
        <v>45000</v>
      </c>
      <c r="D205" s="401">
        <v>45000</v>
      </c>
      <c r="E205" s="370"/>
      <c r="F205" s="370"/>
      <c r="G205" s="370"/>
    </row>
    <row r="206" spans="1:7" s="361" customFormat="1" ht="14.25" customHeight="1">
      <c r="A206" s="400">
        <v>2</v>
      </c>
      <c r="B206" s="405" t="s">
        <v>68</v>
      </c>
      <c r="C206" s="401">
        <v>14030</v>
      </c>
      <c r="D206" s="401">
        <v>14030</v>
      </c>
      <c r="E206" s="372"/>
      <c r="F206" s="357"/>
      <c r="G206" s="357"/>
    </row>
    <row r="207" spans="1:7" s="365" customFormat="1" ht="19.5" customHeight="1">
      <c r="A207" s="441" t="s">
        <v>98</v>
      </c>
      <c r="B207" s="441"/>
      <c r="C207" s="399">
        <f>SUM(C208)</f>
        <v>275878</v>
      </c>
      <c r="D207" s="399">
        <f>SUM(D208)</f>
        <v>263900</v>
      </c>
      <c r="E207" s="362"/>
      <c r="F207" s="347"/>
      <c r="G207" s="347"/>
    </row>
    <row r="208" spans="1:7" s="365" customFormat="1" ht="12.75">
      <c r="A208" s="400">
        <v>1</v>
      </c>
      <c r="B208" s="400" t="s">
        <v>99</v>
      </c>
      <c r="C208" s="401">
        <v>275878</v>
      </c>
      <c r="D208" s="401">
        <v>263900</v>
      </c>
      <c r="E208" s="362"/>
      <c r="F208" s="347"/>
      <c r="G208" s="347"/>
    </row>
    <row r="209" spans="1:7" s="365" customFormat="1" ht="19.5" customHeight="1">
      <c r="A209" s="441" t="s">
        <v>100</v>
      </c>
      <c r="B209" s="441"/>
      <c r="C209" s="399">
        <f>SUM(C210)</f>
        <v>250000</v>
      </c>
      <c r="D209" s="399">
        <f>SUM(D210)</f>
        <v>356500</v>
      </c>
      <c r="E209" s="362"/>
      <c r="F209" s="347"/>
      <c r="G209" s="347"/>
    </row>
    <row r="210" spans="1:7" s="365" customFormat="1" ht="12.75">
      <c r="A210" s="400">
        <v>1</v>
      </c>
      <c r="B210" s="400" t="s">
        <v>95</v>
      </c>
      <c r="C210" s="401">
        <v>250000</v>
      </c>
      <c r="D210" s="401">
        <v>356500</v>
      </c>
      <c r="E210" s="362"/>
      <c r="F210" s="347"/>
      <c r="G210" s="347"/>
    </row>
    <row r="211" spans="1:7" s="361" customFormat="1" ht="15">
      <c r="A211" s="406"/>
      <c r="B211" s="407" t="s">
        <v>516</v>
      </c>
      <c r="C211" s="408">
        <f>SUM(C209,C207,C204,C201,C199,C195,C192,C175,C100,C98,C96,C85,C74,C65,C38,C36,C5)</f>
        <v>16338800</v>
      </c>
      <c r="D211" s="408">
        <f>SUM(D209,D207,D204,D201,D199,D195,D192,D175,D100,D98,D96,D85,D74,D65,D38,D36,D5)</f>
        <v>17452627</v>
      </c>
      <c r="E211" s="374"/>
      <c r="F211" s="357"/>
      <c r="G211" s="357"/>
    </row>
    <row r="212" spans="1:7" s="386" customFormat="1" ht="14.25" customHeight="1">
      <c r="A212" s="379"/>
      <c r="B212" s="382"/>
      <c r="C212" s="383"/>
      <c r="D212" s="383"/>
      <c r="E212" s="384"/>
      <c r="F212" s="385"/>
      <c r="G212" s="385"/>
    </row>
    <row r="213" spans="3:7" ht="12.75">
      <c r="C213" s="387"/>
      <c r="D213" s="387"/>
      <c r="E213" s="387"/>
      <c r="F213" s="388"/>
      <c r="G213" s="388"/>
    </row>
    <row r="214" spans="3:7" ht="12.75">
      <c r="C214" s="387"/>
      <c r="D214" s="387"/>
      <c r="E214" s="387"/>
      <c r="F214" s="388"/>
      <c r="G214" s="388"/>
    </row>
    <row r="215" spans="3:7" ht="12.75">
      <c r="C215" s="387"/>
      <c r="D215" s="387"/>
      <c r="E215" s="387"/>
      <c r="F215" s="388"/>
      <c r="G215" s="388"/>
    </row>
    <row r="216" spans="3:7" ht="12.75">
      <c r="C216" s="387"/>
      <c r="D216" s="387"/>
      <c r="E216" s="387"/>
      <c r="F216" s="388"/>
      <c r="G216" s="388"/>
    </row>
    <row r="217" spans="3:7" ht="12.75">
      <c r="C217" s="387"/>
      <c r="D217" s="387"/>
      <c r="E217" s="387"/>
      <c r="F217" s="388"/>
      <c r="G217" s="388"/>
    </row>
    <row r="218" spans="3:7" ht="12.75">
      <c r="C218" s="387"/>
      <c r="D218" s="387"/>
      <c r="E218" s="387"/>
      <c r="F218" s="388"/>
      <c r="G218" s="388"/>
    </row>
    <row r="219" spans="3:7" ht="12.75">
      <c r="C219" s="387"/>
      <c r="D219" s="387"/>
      <c r="E219" s="387"/>
      <c r="F219" s="388"/>
      <c r="G219" s="388"/>
    </row>
    <row r="220" spans="3:7" ht="12.75">
      <c r="C220" s="387"/>
      <c r="D220" s="387"/>
      <c r="E220" s="387"/>
      <c r="F220" s="388"/>
      <c r="G220" s="388"/>
    </row>
    <row r="221" spans="3:7" ht="12.75">
      <c r="C221" s="387"/>
      <c r="D221" s="387"/>
      <c r="E221" s="387"/>
      <c r="F221" s="388"/>
      <c r="G221" s="388"/>
    </row>
    <row r="222" spans="3:7" ht="12.75">
      <c r="C222" s="387"/>
      <c r="D222" s="387"/>
      <c r="E222" s="387"/>
      <c r="F222" s="388"/>
      <c r="G222" s="388"/>
    </row>
    <row r="223" spans="3:7" ht="12.75">
      <c r="C223" s="387"/>
      <c r="D223" s="387"/>
      <c r="E223" s="387"/>
      <c r="F223" s="388"/>
      <c r="G223" s="388"/>
    </row>
    <row r="224" spans="3:7" ht="12.75">
      <c r="C224" s="387"/>
      <c r="D224" s="387"/>
      <c r="E224" s="387"/>
      <c r="F224" s="388"/>
      <c r="G224" s="388"/>
    </row>
    <row r="225" spans="3:7" ht="12.75">
      <c r="C225" s="387"/>
      <c r="D225" s="387"/>
      <c r="E225" s="387"/>
      <c r="F225" s="388"/>
      <c r="G225" s="388"/>
    </row>
    <row r="226" spans="3:7" ht="12.75">
      <c r="C226" s="387"/>
      <c r="D226" s="387"/>
      <c r="E226" s="387"/>
      <c r="F226" s="388"/>
      <c r="G226" s="388"/>
    </row>
    <row r="227" spans="3:7" ht="12.75">
      <c r="C227" s="387"/>
      <c r="D227" s="387"/>
      <c r="E227" s="387"/>
      <c r="F227" s="388"/>
      <c r="G227" s="388"/>
    </row>
    <row r="228" spans="3:7" ht="12.75">
      <c r="C228" s="387"/>
      <c r="D228" s="387"/>
      <c r="E228" s="387"/>
      <c r="F228" s="388"/>
      <c r="G228" s="388"/>
    </row>
    <row r="229" spans="3:7" ht="12.75">
      <c r="C229" s="387"/>
      <c r="D229" s="387"/>
      <c r="E229" s="387"/>
      <c r="F229" s="388"/>
      <c r="G229" s="388"/>
    </row>
    <row r="230" spans="3:7" ht="12.75">
      <c r="C230" s="387"/>
      <c r="D230" s="387"/>
      <c r="E230" s="387"/>
      <c r="F230" s="388"/>
      <c r="G230" s="388"/>
    </row>
    <row r="231" spans="3:7" ht="12.75">
      <c r="C231" s="387"/>
      <c r="D231" s="387"/>
      <c r="E231" s="387"/>
      <c r="F231" s="388"/>
      <c r="G231" s="388"/>
    </row>
    <row r="232" spans="3:7" ht="12.75">
      <c r="C232" s="387"/>
      <c r="D232" s="387"/>
      <c r="E232" s="387"/>
      <c r="F232" s="388"/>
      <c r="G232" s="388"/>
    </row>
    <row r="233" spans="3:7" ht="12.75">
      <c r="C233" s="387"/>
      <c r="D233" s="387"/>
      <c r="E233" s="387"/>
      <c r="F233" s="388"/>
      <c r="G233" s="388"/>
    </row>
    <row r="234" spans="3:7" ht="12.75">
      <c r="C234" s="387"/>
      <c r="D234" s="387"/>
      <c r="E234" s="387"/>
      <c r="F234" s="388"/>
      <c r="G234" s="388"/>
    </row>
    <row r="235" spans="3:7" ht="12.75">
      <c r="C235" s="387"/>
      <c r="D235" s="387"/>
      <c r="E235" s="387"/>
      <c r="F235" s="388"/>
      <c r="G235" s="388"/>
    </row>
    <row r="236" spans="3:7" ht="12.75">
      <c r="C236" s="387"/>
      <c r="D236" s="387"/>
      <c r="E236" s="387"/>
      <c r="F236" s="388"/>
      <c r="G236" s="388"/>
    </row>
    <row r="237" spans="3:7" ht="12.75">
      <c r="C237" s="387"/>
      <c r="D237" s="387"/>
      <c r="E237" s="387"/>
      <c r="F237" s="388"/>
      <c r="G237" s="388"/>
    </row>
    <row r="238" spans="3:7" ht="12.75">
      <c r="C238" s="387"/>
      <c r="D238" s="387"/>
      <c r="E238" s="387"/>
      <c r="F238" s="388"/>
      <c r="G238" s="388"/>
    </row>
    <row r="239" spans="3:7" ht="12.75">
      <c r="C239" s="387"/>
      <c r="D239" s="387"/>
      <c r="E239" s="387"/>
      <c r="F239" s="388"/>
      <c r="G239" s="388"/>
    </row>
    <row r="240" spans="3:7" ht="12.75">
      <c r="C240" s="387"/>
      <c r="D240" s="387"/>
      <c r="E240" s="387"/>
      <c r="F240" s="388"/>
      <c r="G240" s="388"/>
    </row>
    <row r="241" spans="3:7" ht="12.75">
      <c r="C241" s="387"/>
      <c r="D241" s="387"/>
      <c r="E241" s="387"/>
      <c r="F241" s="388"/>
      <c r="G241" s="388"/>
    </row>
    <row r="242" spans="3:7" ht="12.75">
      <c r="C242" s="387"/>
      <c r="D242" s="387"/>
      <c r="E242" s="387"/>
      <c r="F242" s="388"/>
      <c r="G242" s="388"/>
    </row>
    <row r="243" spans="3:7" ht="12.75">
      <c r="C243" s="387"/>
      <c r="D243" s="387"/>
      <c r="E243" s="387"/>
      <c r="F243" s="388"/>
      <c r="G243" s="388"/>
    </row>
    <row r="244" spans="3:7" ht="12.75">
      <c r="C244" s="387"/>
      <c r="D244" s="387"/>
      <c r="E244" s="387"/>
      <c r="F244" s="388"/>
      <c r="G244" s="388"/>
    </row>
    <row r="245" spans="3:7" ht="12.75">
      <c r="C245" s="387"/>
      <c r="D245" s="387"/>
      <c r="E245" s="387"/>
      <c r="F245" s="388"/>
      <c r="G245" s="388"/>
    </row>
    <row r="246" spans="3:7" ht="12.75">
      <c r="C246" s="387"/>
      <c r="D246" s="387"/>
      <c r="E246" s="387"/>
      <c r="F246" s="388"/>
      <c r="G246" s="388"/>
    </row>
    <row r="247" spans="3:7" ht="12.75">
      <c r="C247" s="387"/>
      <c r="D247" s="387"/>
      <c r="E247" s="387"/>
      <c r="F247" s="388"/>
      <c r="G247" s="388"/>
    </row>
    <row r="248" spans="3:7" ht="12.75">
      <c r="C248" s="389"/>
      <c r="D248" s="389"/>
      <c r="E248" s="387"/>
      <c r="F248" s="388"/>
      <c r="G248" s="388"/>
    </row>
    <row r="249" spans="3:7" ht="12.75">
      <c r="C249" s="389"/>
      <c r="D249" s="389"/>
      <c r="E249" s="387"/>
      <c r="F249" s="388"/>
      <c r="G249" s="388"/>
    </row>
    <row r="250" spans="3:7" ht="12.75">
      <c r="C250" s="389"/>
      <c r="D250" s="389"/>
      <c r="E250" s="389"/>
      <c r="F250" s="390"/>
      <c r="G250" s="390"/>
    </row>
    <row r="251" spans="3:7" ht="12.75">
      <c r="C251" s="389"/>
      <c r="D251" s="389"/>
      <c r="E251" s="389"/>
      <c r="F251" s="390"/>
      <c r="G251" s="390"/>
    </row>
    <row r="252" spans="3:7" ht="12.75">
      <c r="C252" s="389"/>
      <c r="D252" s="389"/>
      <c r="E252" s="389"/>
      <c r="F252" s="390"/>
      <c r="G252" s="390"/>
    </row>
    <row r="253" spans="3:7" ht="12.75">
      <c r="C253" s="389"/>
      <c r="D253" s="389"/>
      <c r="E253" s="389"/>
      <c r="F253" s="390"/>
      <c r="G253" s="390"/>
    </row>
    <row r="254" spans="3:7" ht="12.75">
      <c r="C254" s="389"/>
      <c r="D254" s="389"/>
      <c r="E254" s="389"/>
      <c r="F254" s="390"/>
      <c r="G254" s="390"/>
    </row>
    <row r="255" spans="3:7" ht="12.75">
      <c r="C255" s="389"/>
      <c r="D255" s="389"/>
      <c r="E255" s="389"/>
      <c r="F255" s="390"/>
      <c r="G255" s="390"/>
    </row>
    <row r="256" spans="3:7" ht="12.75">
      <c r="C256" s="389"/>
      <c r="D256" s="389"/>
      <c r="E256" s="389"/>
      <c r="F256" s="390"/>
      <c r="G256" s="390"/>
    </row>
    <row r="257" spans="3:7" ht="12.75">
      <c r="C257" s="389"/>
      <c r="D257" s="389"/>
      <c r="E257" s="389"/>
      <c r="F257" s="390"/>
      <c r="G257" s="390"/>
    </row>
    <row r="258" spans="3:7" ht="12.75">
      <c r="C258" s="389"/>
      <c r="D258" s="389"/>
      <c r="E258" s="389"/>
      <c r="F258" s="390"/>
      <c r="G258" s="390"/>
    </row>
    <row r="259" spans="3:7" ht="12.75">
      <c r="C259" s="389"/>
      <c r="D259" s="389"/>
      <c r="E259" s="389"/>
      <c r="F259" s="390"/>
      <c r="G259" s="390"/>
    </row>
    <row r="260" spans="3:7" ht="12.75">
      <c r="C260" s="389"/>
      <c r="D260" s="389"/>
      <c r="E260" s="389"/>
      <c r="F260" s="390"/>
      <c r="G260" s="390"/>
    </row>
    <row r="261" spans="3:7" ht="12.75">
      <c r="C261" s="389"/>
      <c r="D261" s="389"/>
      <c r="E261" s="389"/>
      <c r="F261" s="390"/>
      <c r="G261" s="390"/>
    </row>
    <row r="262" spans="3:7" ht="12.75">
      <c r="C262" s="389"/>
      <c r="D262" s="389"/>
      <c r="E262" s="389"/>
      <c r="F262" s="390"/>
      <c r="G262" s="390"/>
    </row>
    <row r="263" spans="3:7" ht="12.75">
      <c r="C263" s="389"/>
      <c r="D263" s="389"/>
      <c r="E263" s="389"/>
      <c r="F263" s="390"/>
      <c r="G263" s="390"/>
    </row>
    <row r="264" spans="3:7" ht="12.75">
      <c r="C264" s="389"/>
      <c r="D264" s="389"/>
      <c r="E264" s="389"/>
      <c r="F264" s="390"/>
      <c r="G264" s="390"/>
    </row>
    <row r="265" spans="3:7" ht="12.75">
      <c r="C265" s="389"/>
      <c r="D265" s="389"/>
      <c r="E265" s="389"/>
      <c r="F265" s="390"/>
      <c r="G265" s="390"/>
    </row>
    <row r="266" spans="3:7" ht="12.75">
      <c r="C266" s="389"/>
      <c r="D266" s="389"/>
      <c r="E266" s="389"/>
      <c r="F266" s="390"/>
      <c r="G266" s="390"/>
    </row>
    <row r="267" spans="3:7" ht="12.75">
      <c r="C267" s="389"/>
      <c r="D267" s="389"/>
      <c r="E267" s="389"/>
      <c r="F267" s="390"/>
      <c r="G267" s="390"/>
    </row>
    <row r="268" spans="3:7" ht="12.75">
      <c r="C268" s="389"/>
      <c r="D268" s="389"/>
      <c r="E268" s="389"/>
      <c r="F268" s="390"/>
      <c r="G268" s="390"/>
    </row>
    <row r="269" spans="3:7" ht="12.75">
      <c r="C269" s="389"/>
      <c r="D269" s="389"/>
      <c r="E269" s="389"/>
      <c r="F269" s="390"/>
      <c r="G269" s="390"/>
    </row>
    <row r="270" spans="3:7" ht="12.75">
      <c r="C270" s="389"/>
      <c r="D270" s="389"/>
      <c r="E270" s="389"/>
      <c r="F270" s="390"/>
      <c r="G270" s="390"/>
    </row>
    <row r="271" spans="3:7" ht="12.75">
      <c r="C271" s="389"/>
      <c r="D271" s="389"/>
      <c r="E271" s="389"/>
      <c r="F271" s="390"/>
      <c r="G271" s="390"/>
    </row>
    <row r="272" spans="3:7" ht="12.75">
      <c r="C272" s="389"/>
      <c r="D272" s="389"/>
      <c r="E272" s="389"/>
      <c r="F272" s="390"/>
      <c r="G272" s="390"/>
    </row>
    <row r="273" spans="3:7" ht="12.75">
      <c r="C273" s="389"/>
      <c r="D273" s="389"/>
      <c r="E273" s="389"/>
      <c r="F273" s="390"/>
      <c r="G273" s="390"/>
    </row>
    <row r="274" spans="3:7" ht="12.75">
      <c r="C274" s="389"/>
      <c r="D274" s="389"/>
      <c r="E274" s="389"/>
      <c r="F274" s="390"/>
      <c r="G274" s="390"/>
    </row>
    <row r="275" spans="3:7" ht="12.75">
      <c r="C275" s="389"/>
      <c r="D275" s="389"/>
      <c r="E275" s="389"/>
      <c r="F275" s="390"/>
      <c r="G275" s="390"/>
    </row>
    <row r="276" spans="3:7" ht="12.75">
      <c r="C276" s="389"/>
      <c r="D276" s="389"/>
      <c r="E276" s="389"/>
      <c r="F276" s="390"/>
      <c r="G276" s="390"/>
    </row>
    <row r="277" spans="3:7" ht="12.75">
      <c r="C277" s="389"/>
      <c r="D277" s="389"/>
      <c r="E277" s="389"/>
      <c r="F277" s="390"/>
      <c r="G277" s="390"/>
    </row>
    <row r="278" spans="3:7" ht="12.75">
      <c r="C278" s="389"/>
      <c r="D278" s="389"/>
      <c r="E278" s="389"/>
      <c r="F278" s="390"/>
      <c r="G278" s="390"/>
    </row>
    <row r="279" spans="3:7" ht="12.75">
      <c r="C279" s="389"/>
      <c r="D279" s="389"/>
      <c r="E279" s="389"/>
      <c r="F279" s="390"/>
      <c r="G279" s="390"/>
    </row>
    <row r="280" spans="3:7" ht="12.75">
      <c r="C280" s="389"/>
      <c r="D280" s="389"/>
      <c r="E280" s="389"/>
      <c r="F280" s="390"/>
      <c r="G280" s="390"/>
    </row>
    <row r="281" spans="3:7" ht="12.75">
      <c r="C281" s="389"/>
      <c r="D281" s="389"/>
      <c r="E281" s="389"/>
      <c r="F281" s="390"/>
      <c r="G281" s="390"/>
    </row>
    <row r="282" spans="3:7" ht="12.75">
      <c r="C282" s="389"/>
      <c r="D282" s="389"/>
      <c r="E282" s="389"/>
      <c r="F282" s="390"/>
      <c r="G282" s="390"/>
    </row>
    <row r="283" spans="3:7" ht="12.75">
      <c r="C283" s="389"/>
      <c r="D283" s="389"/>
      <c r="E283" s="389"/>
      <c r="F283" s="390"/>
      <c r="G283" s="390"/>
    </row>
    <row r="284" spans="3:7" ht="12.75">
      <c r="C284" s="389"/>
      <c r="D284" s="389"/>
      <c r="E284" s="389"/>
      <c r="F284" s="390"/>
      <c r="G284" s="390"/>
    </row>
    <row r="285" spans="3:7" ht="12.75">
      <c r="C285" s="389"/>
      <c r="D285" s="389"/>
      <c r="E285" s="389"/>
      <c r="F285" s="390"/>
      <c r="G285" s="390"/>
    </row>
    <row r="286" spans="3:7" ht="12.75">
      <c r="C286" s="389"/>
      <c r="D286" s="389"/>
      <c r="E286" s="389"/>
      <c r="F286" s="390"/>
      <c r="G286" s="390"/>
    </row>
    <row r="287" spans="3:7" ht="12.75">
      <c r="C287" s="389"/>
      <c r="D287" s="389"/>
      <c r="E287" s="389"/>
      <c r="F287" s="390"/>
      <c r="G287" s="390"/>
    </row>
    <row r="288" spans="3:7" ht="12.75">
      <c r="C288" s="389"/>
      <c r="D288" s="389"/>
      <c r="E288" s="389"/>
      <c r="F288" s="390"/>
      <c r="G288" s="390"/>
    </row>
    <row r="289" spans="3:7" ht="12.75">
      <c r="C289" s="389"/>
      <c r="D289" s="389"/>
      <c r="E289" s="389"/>
      <c r="F289" s="390"/>
      <c r="G289" s="390"/>
    </row>
    <row r="290" spans="3:7" ht="12.75">
      <c r="C290" s="389"/>
      <c r="D290" s="389"/>
      <c r="E290" s="389"/>
      <c r="F290" s="390"/>
      <c r="G290" s="390"/>
    </row>
    <row r="291" spans="3:7" ht="12.75">
      <c r="C291" s="389"/>
      <c r="D291" s="389"/>
      <c r="E291" s="389"/>
      <c r="F291" s="390"/>
      <c r="G291" s="390"/>
    </row>
    <row r="292" spans="3:7" ht="12.75">
      <c r="C292" s="389"/>
      <c r="D292" s="389"/>
      <c r="E292" s="389"/>
      <c r="F292" s="390"/>
      <c r="G292" s="390"/>
    </row>
    <row r="293" spans="3:7" ht="12.75">
      <c r="C293" s="389"/>
      <c r="D293" s="389"/>
      <c r="E293" s="389"/>
      <c r="F293" s="390"/>
      <c r="G293" s="390"/>
    </row>
    <row r="294" spans="3:7" ht="12.75">
      <c r="C294" s="389"/>
      <c r="D294" s="389"/>
      <c r="E294" s="389"/>
      <c r="F294" s="390"/>
      <c r="G294" s="390"/>
    </row>
    <row r="295" spans="3:7" ht="12.75">
      <c r="C295" s="389"/>
      <c r="D295" s="389"/>
      <c r="E295" s="389"/>
      <c r="F295" s="390"/>
      <c r="G295" s="390"/>
    </row>
    <row r="296" spans="3:7" ht="12.75">
      <c r="C296" s="389"/>
      <c r="D296" s="389"/>
      <c r="E296" s="389"/>
      <c r="F296" s="390"/>
      <c r="G296" s="390"/>
    </row>
    <row r="297" spans="3:7" ht="12.75">
      <c r="C297" s="389"/>
      <c r="D297" s="389"/>
      <c r="E297" s="389"/>
      <c r="F297" s="390"/>
      <c r="G297" s="390"/>
    </row>
    <row r="298" spans="3:7" ht="12.75">
      <c r="C298" s="389"/>
      <c r="D298" s="389"/>
      <c r="E298" s="389"/>
      <c r="F298" s="390"/>
      <c r="G298" s="390"/>
    </row>
    <row r="299" spans="3:7" ht="12.75">
      <c r="C299" s="389"/>
      <c r="D299" s="389"/>
      <c r="E299" s="389"/>
      <c r="F299" s="390"/>
      <c r="G299" s="390"/>
    </row>
    <row r="300" spans="3:7" ht="12.75">
      <c r="C300" s="389"/>
      <c r="D300" s="389"/>
      <c r="E300" s="389"/>
      <c r="F300" s="390"/>
      <c r="G300" s="390"/>
    </row>
    <row r="301" spans="3:7" ht="12.75">
      <c r="C301" s="389"/>
      <c r="D301" s="389"/>
      <c r="E301" s="389"/>
      <c r="F301" s="390"/>
      <c r="G301" s="390"/>
    </row>
    <row r="302" spans="3:7" ht="12.75">
      <c r="C302" s="389"/>
      <c r="D302" s="389"/>
      <c r="E302" s="389"/>
      <c r="F302" s="390"/>
      <c r="G302" s="390"/>
    </row>
    <row r="303" spans="3:7" ht="12.75">
      <c r="C303" s="389"/>
      <c r="D303" s="389"/>
      <c r="E303" s="389"/>
      <c r="F303" s="390"/>
      <c r="G303" s="390"/>
    </row>
    <row r="304" spans="3:7" ht="12.75">
      <c r="C304" s="389"/>
      <c r="D304" s="389"/>
      <c r="E304" s="389"/>
      <c r="F304" s="390"/>
      <c r="G304" s="390"/>
    </row>
    <row r="305" spans="3:7" ht="12.75">
      <c r="C305" s="389"/>
      <c r="D305" s="389"/>
      <c r="E305" s="389"/>
      <c r="F305" s="390"/>
      <c r="G305" s="390"/>
    </row>
    <row r="306" spans="3:7" ht="12.75">
      <c r="C306" s="389"/>
      <c r="D306" s="389"/>
      <c r="E306" s="389"/>
      <c r="F306" s="390"/>
      <c r="G306" s="390"/>
    </row>
    <row r="307" spans="3:7" ht="12.75">
      <c r="C307" s="389"/>
      <c r="D307" s="389"/>
      <c r="E307" s="389"/>
      <c r="F307" s="390"/>
      <c r="G307" s="390"/>
    </row>
    <row r="308" spans="3:7" ht="12.75">
      <c r="C308" s="389"/>
      <c r="D308" s="389"/>
      <c r="E308" s="389"/>
      <c r="F308" s="390"/>
      <c r="G308" s="390"/>
    </row>
    <row r="309" spans="3:7" ht="12.75">
      <c r="C309" s="389"/>
      <c r="D309" s="389"/>
      <c r="E309" s="389"/>
      <c r="F309" s="390"/>
      <c r="G309" s="390"/>
    </row>
    <row r="310" spans="3:7" ht="12.75">
      <c r="C310" s="389"/>
      <c r="D310" s="389"/>
      <c r="E310" s="389"/>
      <c r="F310" s="390"/>
      <c r="G310" s="390"/>
    </row>
    <row r="311" spans="3:7" ht="12.75">
      <c r="C311" s="389"/>
      <c r="D311" s="389"/>
      <c r="E311" s="389"/>
      <c r="F311" s="390"/>
      <c r="G311" s="390"/>
    </row>
    <row r="312" spans="3:7" ht="12.75">
      <c r="C312" s="389"/>
      <c r="D312" s="389"/>
      <c r="E312" s="389"/>
      <c r="F312" s="390"/>
      <c r="G312" s="390"/>
    </row>
    <row r="313" spans="3:7" ht="12.75">
      <c r="C313" s="389"/>
      <c r="D313" s="389"/>
      <c r="E313" s="389"/>
      <c r="F313" s="390"/>
      <c r="G313" s="390"/>
    </row>
    <row r="314" spans="3:7" ht="12.75">
      <c r="C314" s="389"/>
      <c r="D314" s="389"/>
      <c r="E314" s="389"/>
      <c r="F314" s="390"/>
      <c r="G314" s="390"/>
    </row>
    <row r="315" spans="3:7" ht="12.75">
      <c r="C315" s="389"/>
      <c r="D315" s="389"/>
      <c r="E315" s="389"/>
      <c r="F315" s="390"/>
      <c r="G315" s="390"/>
    </row>
    <row r="316" spans="3:7" ht="12.75">
      <c r="C316" s="389"/>
      <c r="D316" s="389"/>
      <c r="E316" s="389"/>
      <c r="F316" s="390"/>
      <c r="G316" s="390"/>
    </row>
    <row r="317" spans="3:7" ht="12.75">
      <c r="C317" s="389"/>
      <c r="D317" s="389"/>
      <c r="E317" s="389"/>
      <c r="F317" s="390"/>
      <c r="G317" s="390"/>
    </row>
    <row r="318" spans="3:7" ht="12.75">
      <c r="C318" s="389"/>
      <c r="D318" s="389"/>
      <c r="E318" s="389"/>
      <c r="F318" s="390"/>
      <c r="G318" s="390"/>
    </row>
    <row r="319" spans="3:7" ht="12.75">
      <c r="C319" s="389"/>
      <c r="D319" s="389"/>
      <c r="E319" s="389"/>
      <c r="F319" s="390"/>
      <c r="G319" s="390"/>
    </row>
    <row r="320" spans="3:7" ht="12.75">
      <c r="C320" s="389"/>
      <c r="D320" s="389"/>
      <c r="E320" s="389"/>
      <c r="F320" s="390"/>
      <c r="G320" s="390"/>
    </row>
    <row r="321" spans="3:7" ht="12.75">
      <c r="C321" s="389"/>
      <c r="D321" s="389"/>
      <c r="E321" s="389"/>
      <c r="F321" s="390"/>
      <c r="G321" s="390"/>
    </row>
    <row r="322" spans="3:7" ht="12.75">
      <c r="C322" s="389"/>
      <c r="D322" s="389"/>
      <c r="E322" s="389"/>
      <c r="F322" s="390"/>
      <c r="G322" s="390"/>
    </row>
    <row r="323" spans="3:7" ht="12.75">
      <c r="C323" s="389"/>
      <c r="D323" s="389"/>
      <c r="E323" s="389"/>
      <c r="F323" s="390"/>
      <c r="G323" s="390"/>
    </row>
    <row r="324" spans="3:7" ht="12.75">
      <c r="C324" s="389"/>
      <c r="D324" s="389"/>
      <c r="E324" s="389"/>
      <c r="F324" s="390"/>
      <c r="G324" s="390"/>
    </row>
    <row r="325" spans="3:7" ht="12.75">
      <c r="C325" s="389"/>
      <c r="D325" s="389"/>
      <c r="E325" s="389"/>
      <c r="F325" s="390"/>
      <c r="G325" s="390"/>
    </row>
    <row r="326" spans="3:7" ht="12.75">
      <c r="C326" s="389"/>
      <c r="D326" s="389"/>
      <c r="E326" s="389"/>
      <c r="F326" s="390"/>
      <c r="G326" s="390"/>
    </row>
    <row r="327" spans="3:7" ht="12.75">
      <c r="C327" s="389"/>
      <c r="D327" s="389"/>
      <c r="E327" s="389"/>
      <c r="F327" s="390"/>
      <c r="G327" s="390"/>
    </row>
    <row r="328" spans="3:7" ht="12.75">
      <c r="C328" s="389"/>
      <c r="D328" s="389"/>
      <c r="E328" s="389"/>
      <c r="F328" s="390"/>
      <c r="G328" s="390"/>
    </row>
    <row r="329" spans="3:7" ht="12.75">
      <c r="C329" s="389"/>
      <c r="D329" s="389"/>
      <c r="E329" s="389"/>
      <c r="F329" s="390"/>
      <c r="G329" s="390"/>
    </row>
    <row r="330" spans="3:7" ht="12.75">
      <c r="C330" s="389"/>
      <c r="D330" s="389"/>
      <c r="E330" s="389"/>
      <c r="F330" s="390"/>
      <c r="G330" s="390"/>
    </row>
    <row r="331" spans="3:7" ht="12.75">
      <c r="C331" s="389"/>
      <c r="D331" s="389"/>
      <c r="E331" s="389"/>
      <c r="F331" s="390"/>
      <c r="G331" s="390"/>
    </row>
    <row r="332" spans="3:7" ht="12.75">
      <c r="C332" s="389"/>
      <c r="D332" s="389"/>
      <c r="E332" s="389"/>
      <c r="F332" s="390"/>
      <c r="G332" s="390"/>
    </row>
    <row r="333" spans="3:7" ht="12.75">
      <c r="C333" s="389"/>
      <c r="D333" s="389"/>
      <c r="E333" s="389"/>
      <c r="F333" s="390"/>
      <c r="G333" s="390"/>
    </row>
    <row r="334" spans="3:7" ht="12.75">
      <c r="C334" s="389"/>
      <c r="D334" s="389"/>
      <c r="E334" s="389"/>
      <c r="F334" s="390"/>
      <c r="G334" s="390"/>
    </row>
    <row r="335" spans="3:7" ht="12.75">
      <c r="C335" s="389"/>
      <c r="D335" s="389"/>
      <c r="E335" s="389"/>
      <c r="F335" s="390"/>
      <c r="G335" s="390"/>
    </row>
    <row r="336" spans="3:7" ht="12.75">
      <c r="C336" s="389"/>
      <c r="D336" s="389"/>
      <c r="E336" s="389"/>
      <c r="F336" s="390"/>
      <c r="G336" s="390"/>
    </row>
    <row r="337" spans="3:7" ht="12.75">
      <c r="C337" s="389"/>
      <c r="D337" s="389"/>
      <c r="E337" s="389"/>
      <c r="F337" s="390"/>
      <c r="G337" s="390"/>
    </row>
    <row r="338" spans="3:7" ht="12.75">
      <c r="C338" s="389"/>
      <c r="D338" s="389"/>
      <c r="E338" s="159"/>
      <c r="F338" s="391"/>
      <c r="G338" s="391"/>
    </row>
    <row r="339" spans="3:7" ht="12.75">
      <c r="C339" s="159"/>
      <c r="D339" s="159"/>
      <c r="E339" s="159"/>
      <c r="F339" s="391"/>
      <c r="G339" s="391"/>
    </row>
    <row r="340" spans="3:7" ht="12.75">
      <c r="C340" s="159"/>
      <c r="D340" s="159"/>
      <c r="E340" s="159"/>
      <c r="F340" s="391"/>
      <c r="G340" s="391"/>
    </row>
    <row r="341" spans="3:7" ht="12.75">
      <c r="C341" s="159"/>
      <c r="D341" s="159"/>
      <c r="E341" s="159"/>
      <c r="F341" s="391"/>
      <c r="G341" s="391"/>
    </row>
    <row r="342" spans="3:7" ht="12.75">
      <c r="C342" s="159"/>
      <c r="D342" s="159"/>
      <c r="E342" s="159"/>
      <c r="F342" s="391"/>
      <c r="G342" s="391"/>
    </row>
    <row r="343" spans="3:7" ht="12.75">
      <c r="C343" s="159"/>
      <c r="D343" s="159"/>
      <c r="E343" s="159"/>
      <c r="F343" s="391"/>
      <c r="G343" s="391"/>
    </row>
    <row r="344" spans="3:7" ht="12.75">
      <c r="C344" s="159"/>
      <c r="D344" s="159"/>
      <c r="E344" s="159"/>
      <c r="F344" s="391"/>
      <c r="G344" s="391"/>
    </row>
    <row r="345" spans="3:7" ht="12.75">
      <c r="C345" s="159"/>
      <c r="D345" s="159"/>
      <c r="E345" s="159"/>
      <c r="F345" s="391"/>
      <c r="G345" s="391"/>
    </row>
    <row r="346" spans="3:7" ht="12.75">
      <c r="C346" s="159"/>
      <c r="D346" s="159"/>
      <c r="E346" s="159"/>
      <c r="F346" s="391"/>
      <c r="G346" s="391"/>
    </row>
    <row r="347" spans="3:7" ht="12.75">
      <c r="C347" s="159"/>
      <c r="D347" s="159"/>
      <c r="E347" s="159"/>
      <c r="F347" s="391"/>
      <c r="G347" s="391"/>
    </row>
    <row r="348" spans="3:7" ht="12.75">
      <c r="C348" s="159"/>
      <c r="D348" s="159"/>
      <c r="E348" s="159"/>
      <c r="F348" s="391"/>
      <c r="G348" s="391"/>
    </row>
    <row r="349" spans="3:7" ht="12.75">
      <c r="C349" s="159"/>
      <c r="D349" s="159"/>
      <c r="E349" s="159"/>
      <c r="F349" s="391"/>
      <c r="G349" s="391"/>
    </row>
    <row r="350" spans="3:7" ht="12.75">
      <c r="C350" s="159"/>
      <c r="D350" s="159"/>
      <c r="E350" s="159"/>
      <c r="F350" s="391"/>
      <c r="G350" s="391"/>
    </row>
    <row r="351" spans="3:7" ht="12.75">
      <c r="C351" s="159"/>
      <c r="D351" s="159"/>
      <c r="E351" s="159"/>
      <c r="F351" s="391"/>
      <c r="G351" s="391"/>
    </row>
    <row r="352" spans="3:7" ht="12.75">
      <c r="C352" s="159"/>
      <c r="D352" s="159"/>
      <c r="E352" s="159"/>
      <c r="F352" s="391"/>
      <c r="G352" s="391"/>
    </row>
    <row r="353" spans="3:7" ht="12.75">
      <c r="C353" s="159"/>
      <c r="D353" s="159"/>
      <c r="E353" s="159"/>
      <c r="F353" s="391"/>
      <c r="G353" s="391"/>
    </row>
    <row r="354" spans="3:7" ht="12.75">
      <c r="C354" s="159"/>
      <c r="D354" s="159"/>
      <c r="E354" s="159"/>
      <c r="F354" s="391"/>
      <c r="G354" s="391"/>
    </row>
    <row r="355" spans="3:7" ht="12.75">
      <c r="C355" s="159"/>
      <c r="D355" s="159"/>
      <c r="E355" s="159"/>
      <c r="F355" s="391"/>
      <c r="G355" s="391"/>
    </row>
    <row r="356" spans="3:7" ht="12.75">
      <c r="C356" s="159"/>
      <c r="D356" s="159"/>
      <c r="E356" s="159"/>
      <c r="F356" s="391"/>
      <c r="G356" s="391"/>
    </row>
    <row r="357" spans="3:7" ht="12.75">
      <c r="C357" s="159"/>
      <c r="D357" s="159"/>
      <c r="E357" s="159"/>
      <c r="F357" s="391"/>
      <c r="G357" s="391"/>
    </row>
    <row r="358" spans="3:7" ht="12.75">
      <c r="C358" s="159"/>
      <c r="D358" s="159"/>
      <c r="E358" s="159"/>
      <c r="F358" s="391"/>
      <c r="G358" s="391"/>
    </row>
    <row r="359" spans="3:7" ht="12.75">
      <c r="C359" s="159"/>
      <c r="D359" s="159"/>
      <c r="E359" s="159"/>
      <c r="F359" s="391"/>
      <c r="G359" s="391"/>
    </row>
    <row r="360" spans="3:7" ht="12.75">
      <c r="C360" s="159"/>
      <c r="D360" s="159"/>
      <c r="E360" s="159"/>
      <c r="F360" s="391"/>
      <c r="G360" s="391"/>
    </row>
    <row r="361" spans="3:7" ht="12.75">
      <c r="C361" s="159"/>
      <c r="D361" s="159"/>
      <c r="E361" s="159"/>
      <c r="F361" s="391"/>
      <c r="G361" s="391"/>
    </row>
    <row r="362" spans="3:7" ht="12.75">
      <c r="C362" s="159"/>
      <c r="D362" s="159"/>
      <c r="E362" s="159"/>
      <c r="F362" s="391"/>
      <c r="G362" s="391"/>
    </row>
    <row r="363" spans="3:7" ht="12.75">
      <c r="C363" s="159"/>
      <c r="D363" s="159"/>
      <c r="E363" s="159"/>
      <c r="F363" s="391"/>
      <c r="G363" s="391"/>
    </row>
    <row r="364" spans="3:7" ht="12.75">
      <c r="C364" s="159"/>
      <c r="D364" s="159"/>
      <c r="E364" s="159"/>
      <c r="F364" s="391"/>
      <c r="G364" s="391"/>
    </row>
    <row r="365" spans="3:7" ht="12.75">
      <c r="C365" s="159"/>
      <c r="D365" s="159"/>
      <c r="E365" s="159"/>
      <c r="F365" s="391"/>
      <c r="G365" s="391"/>
    </row>
    <row r="366" spans="3:7" ht="12.75">
      <c r="C366" s="159"/>
      <c r="D366" s="159"/>
      <c r="E366" s="159"/>
      <c r="F366" s="391"/>
      <c r="G366" s="391"/>
    </row>
    <row r="367" spans="3:7" ht="12.75">
      <c r="C367" s="159"/>
      <c r="D367" s="159"/>
      <c r="E367" s="159"/>
      <c r="F367" s="391"/>
      <c r="G367" s="391"/>
    </row>
    <row r="368" spans="3:7" ht="12.75">
      <c r="C368" s="159"/>
      <c r="D368" s="159"/>
      <c r="E368" s="159"/>
      <c r="F368" s="391"/>
      <c r="G368" s="391"/>
    </row>
    <row r="369" spans="3:7" ht="12.75">
      <c r="C369" s="159"/>
      <c r="D369" s="159"/>
      <c r="E369" s="159"/>
      <c r="F369" s="391"/>
      <c r="G369" s="391"/>
    </row>
    <row r="370" spans="3:7" ht="12.75">
      <c r="C370" s="159"/>
      <c r="D370" s="159"/>
      <c r="E370" s="159"/>
      <c r="F370" s="391"/>
      <c r="G370" s="391"/>
    </row>
    <row r="371" spans="3:7" ht="12.75">
      <c r="C371" s="159"/>
      <c r="D371" s="159"/>
      <c r="E371" s="159"/>
      <c r="F371" s="391"/>
      <c r="G371" s="391"/>
    </row>
    <row r="372" spans="3:7" ht="12.75">
      <c r="C372" s="159"/>
      <c r="D372" s="159"/>
      <c r="E372" s="159"/>
      <c r="F372" s="391"/>
      <c r="G372" s="391"/>
    </row>
    <row r="373" spans="3:7" ht="12.75">
      <c r="C373" s="159"/>
      <c r="D373" s="159"/>
      <c r="E373" s="159"/>
      <c r="F373" s="391"/>
      <c r="G373" s="391"/>
    </row>
    <row r="374" spans="3:7" ht="12.75">
      <c r="C374" s="159"/>
      <c r="D374" s="159"/>
      <c r="E374" s="159"/>
      <c r="F374" s="391"/>
      <c r="G374" s="391"/>
    </row>
    <row r="375" spans="3:7" ht="12.75">
      <c r="C375" s="159"/>
      <c r="D375" s="159"/>
      <c r="E375" s="159"/>
      <c r="F375" s="391"/>
      <c r="G375" s="391"/>
    </row>
    <row r="376" spans="3:7" ht="12.75">
      <c r="C376" s="159"/>
      <c r="D376" s="159"/>
      <c r="E376" s="159"/>
      <c r="F376" s="391"/>
      <c r="G376" s="391"/>
    </row>
    <row r="377" spans="3:7" ht="12.75">
      <c r="C377" s="159"/>
      <c r="D377" s="159"/>
      <c r="E377" s="159"/>
      <c r="F377" s="391"/>
      <c r="G377" s="391"/>
    </row>
    <row r="378" spans="3:7" ht="12.75">
      <c r="C378" s="159"/>
      <c r="D378" s="159"/>
      <c r="E378" s="159"/>
      <c r="F378" s="391"/>
      <c r="G378" s="391"/>
    </row>
    <row r="379" spans="3:7" ht="12.75">
      <c r="C379" s="159"/>
      <c r="D379" s="159"/>
      <c r="E379" s="159"/>
      <c r="F379" s="391"/>
      <c r="G379" s="391"/>
    </row>
    <row r="380" spans="3:7" ht="12.75">
      <c r="C380" s="159"/>
      <c r="D380" s="159"/>
      <c r="E380" s="159"/>
      <c r="F380" s="391"/>
      <c r="G380" s="391"/>
    </row>
    <row r="381" spans="3:7" ht="12.75">
      <c r="C381" s="159"/>
      <c r="D381" s="159"/>
      <c r="E381" s="159"/>
      <c r="F381" s="391"/>
      <c r="G381" s="391"/>
    </row>
    <row r="382" spans="3:7" ht="12.75">
      <c r="C382" s="159"/>
      <c r="D382" s="159"/>
      <c r="E382" s="159"/>
      <c r="F382" s="391"/>
      <c r="G382" s="391"/>
    </row>
    <row r="383" spans="3:7" ht="12.75">
      <c r="C383" s="159"/>
      <c r="D383" s="159"/>
      <c r="E383" s="159"/>
      <c r="F383" s="391"/>
      <c r="G383" s="391"/>
    </row>
    <row r="384" spans="3:7" ht="12.75">
      <c r="C384" s="159"/>
      <c r="D384" s="159"/>
      <c r="E384" s="159"/>
      <c r="F384" s="391"/>
      <c r="G384" s="391"/>
    </row>
    <row r="385" spans="3:7" ht="12.75">
      <c r="C385" s="159"/>
      <c r="D385" s="159"/>
      <c r="E385" s="159"/>
      <c r="F385" s="391"/>
      <c r="G385" s="391"/>
    </row>
    <row r="386" spans="3:7" ht="12.75">
      <c r="C386" s="159"/>
      <c r="D386" s="159"/>
      <c r="E386" s="159"/>
      <c r="F386" s="391"/>
      <c r="G386" s="391"/>
    </row>
    <row r="387" spans="3:7" ht="12.75">
      <c r="C387" s="159"/>
      <c r="D387" s="159"/>
      <c r="E387" s="159"/>
      <c r="F387" s="391"/>
      <c r="G387" s="391"/>
    </row>
    <row r="388" spans="3:7" ht="12.75">
      <c r="C388" s="159"/>
      <c r="D388" s="159"/>
      <c r="E388" s="159"/>
      <c r="F388" s="391"/>
      <c r="G388" s="391"/>
    </row>
    <row r="389" spans="3:7" ht="12.75">
      <c r="C389" s="159"/>
      <c r="D389" s="159"/>
      <c r="E389" s="159"/>
      <c r="F389" s="391"/>
      <c r="G389" s="391"/>
    </row>
    <row r="390" spans="3:7" ht="12.75">
      <c r="C390" s="159"/>
      <c r="D390" s="159"/>
      <c r="E390" s="159"/>
      <c r="F390" s="391"/>
      <c r="G390" s="391"/>
    </row>
    <row r="391" spans="3:7" ht="12.75">
      <c r="C391" s="159"/>
      <c r="D391" s="159"/>
      <c r="E391" s="159"/>
      <c r="F391" s="391"/>
      <c r="G391" s="391"/>
    </row>
    <row r="392" spans="3:7" ht="12.75">
      <c r="C392" s="159"/>
      <c r="D392" s="159"/>
      <c r="E392" s="159"/>
      <c r="F392" s="391"/>
      <c r="G392" s="391"/>
    </row>
    <row r="393" spans="3:7" ht="12.75">
      <c r="C393" s="159"/>
      <c r="D393" s="159"/>
      <c r="E393" s="159"/>
      <c r="F393" s="391"/>
      <c r="G393" s="391"/>
    </row>
    <row r="394" spans="3:7" ht="12.75">
      <c r="C394" s="159"/>
      <c r="D394" s="159"/>
      <c r="E394" s="159"/>
      <c r="F394" s="391"/>
      <c r="G394" s="391"/>
    </row>
    <row r="395" spans="3:7" ht="12.75">
      <c r="C395" s="159"/>
      <c r="D395" s="159"/>
      <c r="E395" s="159"/>
      <c r="F395" s="391"/>
      <c r="G395" s="391"/>
    </row>
    <row r="396" spans="3:7" ht="12.75">
      <c r="C396" s="159"/>
      <c r="D396" s="159"/>
      <c r="E396" s="159"/>
      <c r="F396" s="391"/>
      <c r="G396" s="391"/>
    </row>
    <row r="397" spans="3:7" ht="12.75">
      <c r="C397" s="159"/>
      <c r="D397" s="159"/>
      <c r="E397" s="159"/>
      <c r="F397" s="391"/>
      <c r="G397" s="391"/>
    </row>
    <row r="398" spans="3:7" ht="12.75">
      <c r="C398" s="159"/>
      <c r="D398" s="159"/>
      <c r="E398" s="159"/>
      <c r="F398" s="391"/>
      <c r="G398" s="391"/>
    </row>
    <row r="399" spans="3:7" ht="12.75">
      <c r="C399" s="159"/>
      <c r="D399" s="159"/>
      <c r="E399" s="159"/>
      <c r="F399" s="391"/>
      <c r="G399" s="391"/>
    </row>
    <row r="400" spans="3:7" ht="12.75">
      <c r="C400" s="159"/>
      <c r="D400" s="159"/>
      <c r="E400" s="159"/>
      <c r="F400" s="391"/>
      <c r="G400" s="391"/>
    </row>
    <row r="401" spans="3:7" ht="12.75">
      <c r="C401" s="159"/>
      <c r="D401" s="159"/>
      <c r="E401" s="159"/>
      <c r="F401" s="391"/>
      <c r="G401" s="391"/>
    </row>
    <row r="402" spans="3:7" ht="12.75">
      <c r="C402" s="159"/>
      <c r="D402" s="159"/>
      <c r="E402" s="159"/>
      <c r="F402" s="391"/>
      <c r="G402" s="391"/>
    </row>
    <row r="403" spans="3:7" ht="12.75">
      <c r="C403" s="159"/>
      <c r="D403" s="159"/>
      <c r="E403" s="159"/>
      <c r="F403" s="391"/>
      <c r="G403" s="391"/>
    </row>
    <row r="404" spans="3:7" ht="12.75">
      <c r="C404" s="159"/>
      <c r="D404" s="159"/>
      <c r="E404" s="159"/>
      <c r="F404" s="391"/>
      <c r="G404" s="391"/>
    </row>
    <row r="405" spans="3:7" ht="12.75">
      <c r="C405" s="159"/>
      <c r="D405" s="159"/>
      <c r="E405" s="159"/>
      <c r="F405" s="391"/>
      <c r="G405" s="391"/>
    </row>
    <row r="406" spans="3:7" ht="12.75">
      <c r="C406" s="159"/>
      <c r="D406" s="159"/>
      <c r="E406" s="159"/>
      <c r="F406" s="391"/>
      <c r="G406" s="391"/>
    </row>
    <row r="407" spans="3:7" ht="12.75">
      <c r="C407" s="159"/>
      <c r="D407" s="159"/>
      <c r="E407" s="159"/>
      <c r="F407" s="391"/>
      <c r="G407" s="391"/>
    </row>
    <row r="408" spans="3:7" ht="12.75">
      <c r="C408" s="159"/>
      <c r="D408" s="159"/>
      <c r="E408" s="159"/>
      <c r="F408" s="391"/>
      <c r="G408" s="391"/>
    </row>
    <row r="409" spans="3:7" ht="12.75">
      <c r="C409" s="159"/>
      <c r="D409" s="159"/>
      <c r="E409" s="159"/>
      <c r="F409" s="391"/>
      <c r="G409" s="391"/>
    </row>
    <row r="410" spans="3:7" ht="12.75">
      <c r="C410" s="159"/>
      <c r="D410" s="159"/>
      <c r="E410" s="159"/>
      <c r="F410" s="391"/>
      <c r="G410" s="391"/>
    </row>
    <row r="411" spans="3:7" ht="12.75">
      <c r="C411" s="159"/>
      <c r="D411" s="159"/>
      <c r="E411" s="159"/>
      <c r="F411" s="391"/>
      <c r="G411" s="391"/>
    </row>
    <row r="412" spans="3:7" ht="12.75">
      <c r="C412" s="159"/>
      <c r="D412" s="159"/>
      <c r="E412" s="159"/>
      <c r="F412" s="391"/>
      <c r="G412" s="391"/>
    </row>
    <row r="413" spans="3:7" ht="12.75">
      <c r="C413" s="159"/>
      <c r="D413" s="159"/>
      <c r="E413" s="159"/>
      <c r="F413" s="391"/>
      <c r="G413" s="391"/>
    </row>
    <row r="414" spans="3:7" ht="12.75">
      <c r="C414" s="159"/>
      <c r="D414" s="159"/>
      <c r="E414" s="159"/>
      <c r="F414" s="391"/>
      <c r="G414" s="391"/>
    </row>
    <row r="415" spans="3:7" ht="12.75">
      <c r="C415" s="159"/>
      <c r="D415" s="159"/>
      <c r="E415" s="159"/>
      <c r="F415" s="391"/>
      <c r="G415" s="391"/>
    </row>
    <row r="416" spans="3:7" ht="12.75">
      <c r="C416" s="159"/>
      <c r="D416" s="159"/>
      <c r="E416" s="159"/>
      <c r="F416" s="391"/>
      <c r="G416" s="391"/>
    </row>
    <row r="417" spans="3:7" ht="12.75">
      <c r="C417" s="159"/>
      <c r="D417" s="159"/>
      <c r="E417" s="159"/>
      <c r="F417" s="391"/>
      <c r="G417" s="391"/>
    </row>
    <row r="418" spans="3:7" ht="12.75">
      <c r="C418" s="159"/>
      <c r="D418" s="159"/>
      <c r="E418" s="159"/>
      <c r="F418" s="391"/>
      <c r="G418" s="391"/>
    </row>
    <row r="419" spans="3:7" ht="12.75">
      <c r="C419" s="159"/>
      <c r="D419" s="159"/>
      <c r="E419" s="159"/>
      <c r="F419" s="391"/>
      <c r="G419" s="391"/>
    </row>
    <row r="420" spans="3:7" ht="12.75">
      <c r="C420" s="159"/>
      <c r="D420" s="159"/>
      <c r="E420" s="159"/>
      <c r="F420" s="391"/>
      <c r="G420" s="391"/>
    </row>
    <row r="421" spans="3:7" ht="12.75">
      <c r="C421" s="159"/>
      <c r="D421" s="159"/>
      <c r="E421" s="159"/>
      <c r="F421" s="391"/>
      <c r="G421" s="391"/>
    </row>
    <row r="422" spans="3:7" ht="12.75">
      <c r="C422" s="159"/>
      <c r="D422" s="159"/>
      <c r="E422" s="159"/>
      <c r="F422" s="391"/>
      <c r="G422" s="391"/>
    </row>
    <row r="423" spans="3:7" ht="12.75">
      <c r="C423" s="159"/>
      <c r="D423" s="159"/>
      <c r="E423" s="159"/>
      <c r="F423" s="391"/>
      <c r="G423" s="391"/>
    </row>
    <row r="424" spans="3:7" ht="12.75">
      <c r="C424" s="159"/>
      <c r="D424" s="159"/>
      <c r="E424" s="159"/>
      <c r="F424" s="391"/>
      <c r="G424" s="391"/>
    </row>
    <row r="425" spans="3:7" ht="12.75">
      <c r="C425" s="159"/>
      <c r="D425" s="159"/>
      <c r="E425" s="159"/>
      <c r="F425" s="391"/>
      <c r="G425" s="391"/>
    </row>
    <row r="426" spans="3:7" ht="12.75">
      <c r="C426" s="159"/>
      <c r="D426" s="159"/>
      <c r="E426" s="159"/>
      <c r="F426" s="391"/>
      <c r="G426" s="391"/>
    </row>
    <row r="427" spans="3:7" ht="12.75">
      <c r="C427" s="159"/>
      <c r="D427" s="159"/>
      <c r="E427" s="159"/>
      <c r="F427" s="391"/>
      <c r="G427" s="391"/>
    </row>
    <row r="428" spans="3:7" ht="12.75">
      <c r="C428" s="159"/>
      <c r="D428" s="159"/>
      <c r="E428" s="159"/>
      <c r="F428" s="391"/>
      <c r="G428" s="391"/>
    </row>
    <row r="429" spans="3:7" ht="12.75">
      <c r="C429" s="159"/>
      <c r="D429" s="159"/>
      <c r="E429" s="159"/>
      <c r="F429" s="391"/>
      <c r="G429" s="391"/>
    </row>
    <row r="430" spans="3:7" ht="12.75">
      <c r="C430" s="159"/>
      <c r="D430" s="159"/>
      <c r="E430" s="159"/>
      <c r="F430" s="391"/>
      <c r="G430" s="391"/>
    </row>
    <row r="431" spans="3:7" ht="12.75">
      <c r="C431" s="159"/>
      <c r="D431" s="159"/>
      <c r="E431" s="159"/>
      <c r="F431" s="391"/>
      <c r="G431" s="391"/>
    </row>
    <row r="432" spans="3:7" ht="12.75">
      <c r="C432" s="159"/>
      <c r="D432" s="159"/>
      <c r="E432" s="159"/>
      <c r="F432" s="391"/>
      <c r="G432" s="391"/>
    </row>
    <row r="433" spans="3:7" ht="12.75">
      <c r="C433" s="159"/>
      <c r="D433" s="159"/>
      <c r="E433" s="159"/>
      <c r="F433" s="391"/>
      <c r="G433" s="391"/>
    </row>
    <row r="434" spans="3:7" ht="12.75">
      <c r="C434" s="159"/>
      <c r="D434" s="159"/>
      <c r="E434" s="159"/>
      <c r="F434" s="391"/>
      <c r="G434" s="391"/>
    </row>
    <row r="435" spans="3:7" ht="12.75">
      <c r="C435" s="159"/>
      <c r="D435" s="159"/>
      <c r="E435" s="159"/>
      <c r="F435" s="391"/>
      <c r="G435" s="391"/>
    </row>
    <row r="436" spans="3:7" ht="12.75">
      <c r="C436" s="159"/>
      <c r="D436" s="159"/>
      <c r="E436" s="159"/>
      <c r="F436" s="391"/>
      <c r="G436" s="391"/>
    </row>
    <row r="437" spans="3:7" ht="12.75">
      <c r="C437" s="159"/>
      <c r="D437" s="159"/>
      <c r="E437" s="159"/>
      <c r="F437" s="391"/>
      <c r="G437" s="391"/>
    </row>
    <row r="438" spans="3:7" ht="12.75">
      <c r="C438" s="159"/>
      <c r="D438" s="159"/>
      <c r="E438" s="159"/>
      <c r="F438" s="391"/>
      <c r="G438" s="391"/>
    </row>
    <row r="439" spans="3:7" ht="12.75">
      <c r="C439" s="159"/>
      <c r="D439" s="159"/>
      <c r="E439" s="159"/>
      <c r="F439" s="391"/>
      <c r="G439" s="391"/>
    </row>
    <row r="440" spans="3:7" ht="12.75">
      <c r="C440" s="159"/>
      <c r="D440" s="159"/>
      <c r="E440" s="159"/>
      <c r="F440" s="391"/>
      <c r="G440" s="391"/>
    </row>
    <row r="441" spans="3:7" ht="12.75">
      <c r="C441" s="159"/>
      <c r="D441" s="159"/>
      <c r="E441" s="159"/>
      <c r="F441" s="391"/>
      <c r="G441" s="391"/>
    </row>
    <row r="442" spans="3:7" ht="12.75">
      <c r="C442" s="159"/>
      <c r="D442" s="159"/>
      <c r="E442" s="159"/>
      <c r="F442" s="391"/>
      <c r="G442" s="391"/>
    </row>
    <row r="443" spans="3:7" ht="12.75">
      <c r="C443" s="159"/>
      <c r="D443" s="159"/>
      <c r="E443" s="159"/>
      <c r="F443" s="391"/>
      <c r="G443" s="391"/>
    </row>
    <row r="444" spans="3:7" ht="12.75">
      <c r="C444" s="159"/>
      <c r="D444" s="159"/>
      <c r="E444" s="159"/>
      <c r="F444" s="391"/>
      <c r="G444" s="391"/>
    </row>
    <row r="445" spans="3:7" ht="12.75">
      <c r="C445" s="159"/>
      <c r="D445" s="159"/>
      <c r="E445" s="159"/>
      <c r="F445" s="391"/>
      <c r="G445" s="391"/>
    </row>
    <row r="446" spans="3:7" ht="12.75">
      <c r="C446" s="159"/>
      <c r="D446" s="159"/>
      <c r="E446" s="159"/>
      <c r="F446" s="391"/>
      <c r="G446" s="391"/>
    </row>
    <row r="447" spans="3:7" ht="12.75">
      <c r="C447" s="159"/>
      <c r="D447" s="159"/>
      <c r="E447" s="159"/>
      <c r="F447" s="391"/>
      <c r="G447" s="391"/>
    </row>
    <row r="448" spans="3:7" ht="12.75">
      <c r="C448" s="159"/>
      <c r="D448" s="159"/>
      <c r="E448" s="159"/>
      <c r="F448" s="391"/>
      <c r="G448" s="391"/>
    </row>
    <row r="449" spans="3:7" ht="12.75">
      <c r="C449" s="159"/>
      <c r="D449" s="159"/>
      <c r="E449" s="159"/>
      <c r="F449" s="391"/>
      <c r="G449" s="391"/>
    </row>
    <row r="450" spans="3:7" ht="12.75">
      <c r="C450" s="159"/>
      <c r="D450" s="159"/>
      <c r="E450" s="159"/>
      <c r="F450" s="391"/>
      <c r="G450" s="391"/>
    </row>
    <row r="451" spans="3:7" ht="12.75">
      <c r="C451" s="159"/>
      <c r="D451" s="159"/>
      <c r="E451" s="159"/>
      <c r="F451" s="391"/>
      <c r="G451" s="391"/>
    </row>
    <row r="452" spans="3:7" ht="12.75">
      <c r="C452" s="159"/>
      <c r="D452" s="159"/>
      <c r="E452" s="159"/>
      <c r="F452" s="391"/>
      <c r="G452" s="391"/>
    </row>
    <row r="453" spans="3:7" ht="12.75">
      <c r="C453" s="159"/>
      <c r="D453" s="159"/>
      <c r="E453" s="159"/>
      <c r="F453" s="391"/>
      <c r="G453" s="391"/>
    </row>
    <row r="454" spans="3:7" ht="12.75">
      <c r="C454" s="159"/>
      <c r="D454" s="159"/>
      <c r="E454" s="159"/>
      <c r="F454" s="391"/>
      <c r="G454" s="391"/>
    </row>
    <row r="455" spans="3:7" ht="12.75">
      <c r="C455" s="159"/>
      <c r="D455" s="159"/>
      <c r="E455" s="159"/>
      <c r="F455" s="391"/>
      <c r="G455" s="391"/>
    </row>
    <row r="456" spans="3:7" ht="12.75">
      <c r="C456" s="159"/>
      <c r="D456" s="159"/>
      <c r="E456" s="159"/>
      <c r="F456" s="391"/>
      <c r="G456" s="391"/>
    </row>
    <row r="457" spans="3:7" ht="12.75">
      <c r="C457" s="159"/>
      <c r="D457" s="159"/>
      <c r="E457" s="159"/>
      <c r="F457" s="391"/>
      <c r="G457" s="391"/>
    </row>
    <row r="458" spans="3:7" ht="12.75">
      <c r="C458" s="159"/>
      <c r="D458" s="159"/>
      <c r="E458" s="159"/>
      <c r="F458" s="391"/>
      <c r="G458" s="391"/>
    </row>
    <row r="459" spans="3:7" ht="12.75">
      <c r="C459" s="159"/>
      <c r="D459" s="159"/>
      <c r="E459" s="159"/>
      <c r="F459" s="391"/>
      <c r="G459" s="391"/>
    </row>
    <row r="460" spans="3:7" ht="12.75">
      <c r="C460" s="159"/>
      <c r="D460" s="159"/>
      <c r="E460" s="159"/>
      <c r="F460" s="391"/>
      <c r="G460" s="391"/>
    </row>
    <row r="461" spans="3:7" ht="12.75">
      <c r="C461" s="159"/>
      <c r="D461" s="159"/>
      <c r="E461" s="159"/>
      <c r="F461" s="391"/>
      <c r="G461" s="391"/>
    </row>
    <row r="462" spans="3:7" ht="12.75">
      <c r="C462" s="159"/>
      <c r="D462" s="159"/>
      <c r="E462" s="159"/>
      <c r="F462" s="391"/>
      <c r="G462" s="391"/>
    </row>
    <row r="463" spans="3:7" ht="12.75">
      <c r="C463" s="159"/>
      <c r="D463" s="159"/>
      <c r="E463" s="159"/>
      <c r="F463" s="391"/>
      <c r="G463" s="391"/>
    </row>
    <row r="464" spans="3:7" ht="12.75">
      <c r="C464" s="159"/>
      <c r="D464" s="159"/>
      <c r="E464" s="159"/>
      <c r="F464" s="391"/>
      <c r="G464" s="391"/>
    </row>
    <row r="465" spans="3:7" ht="12.75">
      <c r="C465" s="159"/>
      <c r="D465" s="159"/>
      <c r="E465" s="159"/>
      <c r="F465" s="391"/>
      <c r="G465" s="391"/>
    </row>
    <row r="466" spans="3:7" ht="12.75">
      <c r="C466" s="159"/>
      <c r="D466" s="159"/>
      <c r="E466" s="159"/>
      <c r="F466" s="391"/>
      <c r="G466" s="391"/>
    </row>
    <row r="467" spans="3:7" ht="12.75">
      <c r="C467" s="159"/>
      <c r="D467" s="159"/>
      <c r="E467" s="159"/>
      <c r="F467" s="391"/>
      <c r="G467" s="391"/>
    </row>
    <row r="468" spans="3:7" ht="12.75">
      <c r="C468" s="159"/>
      <c r="D468" s="159"/>
      <c r="E468" s="159"/>
      <c r="F468" s="391"/>
      <c r="G468" s="391"/>
    </row>
    <row r="469" spans="3:7" ht="12.75">
      <c r="C469" s="159"/>
      <c r="D469" s="159"/>
      <c r="E469" s="159"/>
      <c r="F469" s="391"/>
      <c r="G469" s="391"/>
    </row>
    <row r="470" spans="3:7" ht="12.75">
      <c r="C470" s="159"/>
      <c r="D470" s="159"/>
      <c r="E470" s="159"/>
      <c r="F470" s="391"/>
      <c r="G470" s="391"/>
    </row>
    <row r="471" spans="3:7" ht="12.75">
      <c r="C471" s="159"/>
      <c r="D471" s="159"/>
      <c r="E471" s="159"/>
      <c r="F471" s="391"/>
      <c r="G471" s="391"/>
    </row>
    <row r="472" spans="3:7" ht="12.75">
      <c r="C472" s="159"/>
      <c r="D472" s="159"/>
      <c r="E472" s="159"/>
      <c r="F472" s="391"/>
      <c r="G472" s="391"/>
    </row>
    <row r="473" spans="3:7" ht="12.75">
      <c r="C473" s="159"/>
      <c r="D473" s="159"/>
      <c r="E473" s="159"/>
      <c r="F473" s="391"/>
      <c r="G473" s="391"/>
    </row>
    <row r="474" spans="3:7" ht="12.75">
      <c r="C474" s="159"/>
      <c r="D474" s="159"/>
      <c r="E474" s="159"/>
      <c r="F474" s="391"/>
      <c r="G474" s="391"/>
    </row>
    <row r="475" spans="3:7" ht="12.75">
      <c r="C475" s="159"/>
      <c r="D475" s="159"/>
      <c r="E475" s="159"/>
      <c r="F475" s="391"/>
      <c r="G475" s="391"/>
    </row>
    <row r="476" spans="3:7" ht="12.75">
      <c r="C476" s="159"/>
      <c r="D476" s="159"/>
      <c r="E476" s="159"/>
      <c r="F476" s="391"/>
      <c r="G476" s="391"/>
    </row>
    <row r="477" spans="3:7" ht="12.75">
      <c r="C477" s="159"/>
      <c r="D477" s="159"/>
      <c r="E477" s="159"/>
      <c r="F477" s="391"/>
      <c r="G477" s="391"/>
    </row>
    <row r="478" spans="3:7" ht="12.75">
      <c r="C478" s="159"/>
      <c r="D478" s="159"/>
      <c r="E478" s="159"/>
      <c r="F478" s="391"/>
      <c r="G478" s="391"/>
    </row>
    <row r="479" spans="3:7" ht="12.75">
      <c r="C479" s="159"/>
      <c r="D479" s="159"/>
      <c r="E479" s="159"/>
      <c r="F479" s="391"/>
      <c r="G479" s="391"/>
    </row>
    <row r="480" spans="3:7" ht="12.75">
      <c r="C480" s="159"/>
      <c r="D480" s="159"/>
      <c r="E480" s="159"/>
      <c r="F480" s="391"/>
      <c r="G480" s="391"/>
    </row>
    <row r="481" spans="3:7" ht="12.75">
      <c r="C481" s="159"/>
      <c r="D481" s="159"/>
      <c r="E481" s="159"/>
      <c r="F481" s="391"/>
      <c r="G481" s="391"/>
    </row>
    <row r="482" spans="3:7" ht="12.75">
      <c r="C482" s="159"/>
      <c r="D482" s="159"/>
      <c r="E482" s="159"/>
      <c r="F482" s="391"/>
      <c r="G482" s="391"/>
    </row>
    <row r="483" spans="3:7" ht="12.75">
      <c r="C483" s="159"/>
      <c r="D483" s="159"/>
      <c r="E483" s="159"/>
      <c r="F483" s="391"/>
      <c r="G483" s="391"/>
    </row>
    <row r="484" spans="3:7" ht="12.75">
      <c r="C484" s="159"/>
      <c r="D484" s="159"/>
      <c r="E484" s="159"/>
      <c r="F484" s="391"/>
      <c r="G484" s="391"/>
    </row>
    <row r="485" spans="3:7" ht="12.75">
      <c r="C485" s="159"/>
      <c r="D485" s="159"/>
      <c r="E485" s="159"/>
      <c r="F485" s="391"/>
      <c r="G485" s="391"/>
    </row>
    <row r="486" spans="3:7" ht="12.75">
      <c r="C486" s="159"/>
      <c r="D486" s="159"/>
      <c r="E486" s="159"/>
      <c r="F486" s="391"/>
      <c r="G486" s="391"/>
    </row>
    <row r="487" spans="3:7" ht="12.75">
      <c r="C487" s="159"/>
      <c r="D487" s="159"/>
      <c r="E487" s="159"/>
      <c r="F487" s="391"/>
      <c r="G487" s="391"/>
    </row>
    <row r="488" spans="3:7" ht="12.75">
      <c r="C488" s="159"/>
      <c r="D488" s="159"/>
      <c r="E488" s="159"/>
      <c r="F488" s="391"/>
      <c r="G488" s="391"/>
    </row>
    <row r="489" spans="3:7" ht="12.75">
      <c r="C489" s="159"/>
      <c r="D489" s="159"/>
      <c r="E489" s="159"/>
      <c r="F489" s="391"/>
      <c r="G489" s="391"/>
    </row>
    <row r="490" spans="3:7" ht="12.75">
      <c r="C490" s="159"/>
      <c r="D490" s="159"/>
      <c r="E490" s="159"/>
      <c r="F490" s="391"/>
      <c r="G490" s="391"/>
    </row>
    <row r="491" spans="3:7" ht="12.75">
      <c r="C491" s="159"/>
      <c r="D491" s="159"/>
      <c r="E491" s="159"/>
      <c r="F491" s="391"/>
      <c r="G491" s="391"/>
    </row>
    <row r="492" spans="3:7" ht="12.75">
      <c r="C492" s="159"/>
      <c r="D492" s="159"/>
      <c r="E492" s="159"/>
      <c r="F492" s="391"/>
      <c r="G492" s="391"/>
    </row>
    <row r="493" spans="3:7" ht="12.75">
      <c r="C493" s="159"/>
      <c r="D493" s="159"/>
      <c r="E493" s="159"/>
      <c r="F493" s="391"/>
      <c r="G493" s="391"/>
    </row>
    <row r="494" spans="3:7" ht="12.75">
      <c r="C494" s="159"/>
      <c r="D494" s="159"/>
      <c r="E494" s="159"/>
      <c r="F494" s="391"/>
      <c r="G494" s="391"/>
    </row>
    <row r="495" spans="3:7" ht="12.75">
      <c r="C495" s="159"/>
      <c r="D495" s="159"/>
      <c r="E495" s="159"/>
      <c r="F495" s="391"/>
      <c r="G495" s="391"/>
    </row>
    <row r="496" spans="4:7" ht="12.75">
      <c r="D496" s="339"/>
      <c r="E496" s="159"/>
      <c r="F496" s="391"/>
      <c r="G496" s="391"/>
    </row>
    <row r="497" spans="4:7" ht="12.75">
      <c r="D497" s="339"/>
      <c r="E497" s="159"/>
      <c r="F497" s="391"/>
      <c r="G497" s="391"/>
    </row>
    <row r="498" ht="12.75">
      <c r="D498" s="339"/>
    </row>
    <row r="499" ht="12.75">
      <c r="D499" s="339"/>
    </row>
    <row r="500" ht="12.75">
      <c r="D500" s="339"/>
    </row>
    <row r="501" ht="12.75">
      <c r="D501" s="339"/>
    </row>
    <row r="502" ht="12.75">
      <c r="D502" s="339"/>
    </row>
    <row r="503" ht="12.75">
      <c r="D503" s="339"/>
    </row>
    <row r="504" ht="12.75">
      <c r="D504" s="339"/>
    </row>
    <row r="505" ht="12.75">
      <c r="D505" s="339"/>
    </row>
    <row r="506" ht="12.75">
      <c r="D506" s="339"/>
    </row>
    <row r="507" ht="12.75">
      <c r="D507" s="339"/>
    </row>
    <row r="508" ht="12.75">
      <c r="D508" s="339"/>
    </row>
    <row r="509" ht="12.75">
      <c r="D509" s="339"/>
    </row>
    <row r="510" ht="12.75">
      <c r="D510" s="339"/>
    </row>
    <row r="511" ht="12.75">
      <c r="D511" s="339"/>
    </row>
    <row r="512" ht="12.75">
      <c r="D512" s="339"/>
    </row>
    <row r="513" ht="12.75">
      <c r="D513" s="339"/>
    </row>
    <row r="514" ht="12.75">
      <c r="D514" s="339"/>
    </row>
    <row r="515" ht="12.75">
      <c r="D515" s="339"/>
    </row>
    <row r="516" ht="12.75">
      <c r="D516" s="339"/>
    </row>
    <row r="517" ht="12.75">
      <c r="D517" s="339"/>
    </row>
    <row r="518" ht="12.75">
      <c r="D518" s="339"/>
    </row>
    <row r="519" ht="12.75">
      <c r="D519" s="339"/>
    </row>
    <row r="520" ht="12.75">
      <c r="D520" s="339"/>
    </row>
    <row r="521" ht="12.75">
      <c r="D521" s="339"/>
    </row>
    <row r="522" ht="12.75">
      <c r="D522" s="339"/>
    </row>
    <row r="523" ht="12.75">
      <c r="D523" s="339"/>
    </row>
    <row r="524" ht="12.75">
      <c r="D524" s="339"/>
    </row>
    <row r="525" ht="12.75">
      <c r="D525" s="339"/>
    </row>
    <row r="526" ht="12.75">
      <c r="D526" s="339"/>
    </row>
    <row r="527" ht="12.75">
      <c r="D527" s="339"/>
    </row>
    <row r="528" ht="12.75">
      <c r="D528" s="339"/>
    </row>
    <row r="529" ht="12.75">
      <c r="D529" s="339"/>
    </row>
    <row r="530" ht="12.75">
      <c r="D530" s="339"/>
    </row>
    <row r="531" ht="12.75">
      <c r="D531" s="339"/>
    </row>
    <row r="532" ht="12.75">
      <c r="D532" s="339"/>
    </row>
    <row r="533" ht="12.75">
      <c r="D533" s="339"/>
    </row>
    <row r="534" ht="12.75">
      <c r="D534" s="339"/>
    </row>
    <row r="535" ht="12.75">
      <c r="D535" s="339"/>
    </row>
    <row r="536" ht="12.75">
      <c r="D536" s="339"/>
    </row>
    <row r="537" ht="12.75">
      <c r="D537" s="339"/>
    </row>
    <row r="538" ht="12.75">
      <c r="D538" s="339"/>
    </row>
    <row r="539" ht="12.75">
      <c r="D539" s="339"/>
    </row>
    <row r="540" ht="12.75">
      <c r="D540" s="339"/>
    </row>
    <row r="541" ht="12.75">
      <c r="D541" s="339"/>
    </row>
    <row r="542" ht="12.75">
      <c r="D542" s="339"/>
    </row>
    <row r="543" ht="12.75">
      <c r="D543" s="339"/>
    </row>
    <row r="544" ht="12.75">
      <c r="D544" s="339"/>
    </row>
    <row r="545" ht="12.75">
      <c r="D545" s="339"/>
    </row>
    <row r="546" ht="12.75">
      <c r="D546" s="339"/>
    </row>
    <row r="547" ht="12.75">
      <c r="D547" s="339"/>
    </row>
    <row r="548" ht="12.75">
      <c r="D548" s="339"/>
    </row>
    <row r="549" ht="12.75">
      <c r="D549" s="339"/>
    </row>
    <row r="550" ht="12.75">
      <c r="D550" s="339"/>
    </row>
    <row r="551" ht="12.75">
      <c r="D551" s="339"/>
    </row>
    <row r="552" ht="12.75">
      <c r="D552" s="339"/>
    </row>
    <row r="553" ht="12.75">
      <c r="D553" s="339"/>
    </row>
    <row r="554" ht="12.75">
      <c r="D554" s="339"/>
    </row>
    <row r="555" ht="12.75">
      <c r="D555" s="339"/>
    </row>
    <row r="556" ht="12.75">
      <c r="D556" s="339"/>
    </row>
    <row r="557" ht="12.75">
      <c r="D557" s="339"/>
    </row>
    <row r="558" ht="12.75">
      <c r="D558" s="339"/>
    </row>
    <row r="559" ht="12.75">
      <c r="D559" s="339"/>
    </row>
    <row r="560" ht="12.75">
      <c r="D560" s="339"/>
    </row>
    <row r="561" ht="12.75">
      <c r="D561" s="339"/>
    </row>
    <row r="562" ht="12.75">
      <c r="D562" s="339"/>
    </row>
    <row r="563" ht="12.75">
      <c r="D563" s="339"/>
    </row>
    <row r="564" ht="12.75">
      <c r="D564" s="339"/>
    </row>
    <row r="565" ht="12.75">
      <c r="D565" s="339"/>
    </row>
    <row r="566" ht="12.75">
      <c r="D566" s="339"/>
    </row>
    <row r="567" ht="12.75">
      <c r="D567" s="339"/>
    </row>
    <row r="568" ht="12.75">
      <c r="D568" s="339"/>
    </row>
    <row r="569" ht="12.75">
      <c r="D569" s="339"/>
    </row>
    <row r="570" ht="12.75">
      <c r="D570" s="339"/>
    </row>
    <row r="571" ht="12.75">
      <c r="D571" s="339"/>
    </row>
    <row r="572" ht="12.75">
      <c r="D572" s="339"/>
    </row>
    <row r="573" ht="12.75">
      <c r="D573" s="339"/>
    </row>
    <row r="574" ht="12.75">
      <c r="D574" s="339"/>
    </row>
    <row r="575" ht="12.75">
      <c r="D575" s="339"/>
    </row>
    <row r="576" ht="12.75">
      <c r="D576" s="339"/>
    </row>
    <row r="577" ht="12.75">
      <c r="D577" s="339"/>
    </row>
    <row r="578" ht="12.75">
      <c r="D578" s="339"/>
    </row>
    <row r="579" ht="12.75">
      <c r="D579" s="339"/>
    </row>
    <row r="580" ht="12.75">
      <c r="D580" s="339"/>
    </row>
    <row r="581" ht="12.75">
      <c r="D581" s="339"/>
    </row>
    <row r="582" ht="12.75">
      <c r="D582" s="339"/>
    </row>
    <row r="583" ht="12.75">
      <c r="D583" s="339"/>
    </row>
    <row r="584" ht="12.75">
      <c r="D584" s="339"/>
    </row>
    <row r="585" ht="12.75">
      <c r="D585" s="339"/>
    </row>
    <row r="586" ht="12.75">
      <c r="D586" s="339"/>
    </row>
    <row r="587" ht="12.75">
      <c r="D587" s="339"/>
    </row>
    <row r="588" ht="12.75">
      <c r="D588" s="339"/>
    </row>
    <row r="589" ht="12.75">
      <c r="D589" s="339"/>
    </row>
    <row r="590" ht="12.75">
      <c r="D590" s="339"/>
    </row>
    <row r="591" ht="12.75">
      <c r="D591" s="339"/>
    </row>
    <row r="592" ht="12.75">
      <c r="D592" s="339"/>
    </row>
    <row r="593" ht="12.75">
      <c r="D593" s="339"/>
    </row>
    <row r="594" ht="12.75">
      <c r="D594" s="339"/>
    </row>
    <row r="595" ht="12.75">
      <c r="D595" s="339"/>
    </row>
    <row r="596" ht="12.75">
      <c r="D596" s="339"/>
    </row>
    <row r="597" ht="12.75">
      <c r="D597" s="339"/>
    </row>
    <row r="598" ht="12.75">
      <c r="D598" s="339"/>
    </row>
    <row r="599" ht="12.75">
      <c r="D599" s="339"/>
    </row>
    <row r="600" ht="12.75">
      <c r="D600" s="339"/>
    </row>
    <row r="601" ht="12.75">
      <c r="D601" s="339"/>
    </row>
    <row r="602" ht="12.75">
      <c r="D602" s="339"/>
    </row>
    <row r="603" ht="12.75">
      <c r="D603" s="339"/>
    </row>
    <row r="604" ht="12.75">
      <c r="D604" s="339"/>
    </row>
    <row r="605" ht="12.75">
      <c r="D605" s="339"/>
    </row>
    <row r="606" ht="12.75">
      <c r="D606" s="339"/>
    </row>
    <row r="607" ht="12.75">
      <c r="D607" s="339"/>
    </row>
    <row r="608" ht="12.75">
      <c r="D608" s="339"/>
    </row>
    <row r="609" ht="12.75">
      <c r="D609" s="339"/>
    </row>
    <row r="610" ht="12.75">
      <c r="D610" s="339"/>
    </row>
    <row r="611" ht="12.75">
      <c r="D611" s="339"/>
    </row>
    <row r="612" ht="12.75">
      <c r="D612" s="339"/>
    </row>
    <row r="613" ht="12.75">
      <c r="D613" s="339"/>
    </row>
    <row r="614" ht="12.75">
      <c r="D614" s="339"/>
    </row>
    <row r="615" ht="12.75">
      <c r="D615" s="339"/>
    </row>
    <row r="616" ht="12.75">
      <c r="D616" s="339"/>
    </row>
    <row r="617" ht="12.75">
      <c r="D617" s="339"/>
    </row>
    <row r="618" ht="12.75">
      <c r="D618" s="339"/>
    </row>
    <row r="619" ht="12.75">
      <c r="D619" s="339"/>
    </row>
    <row r="620" ht="12.75">
      <c r="D620" s="339"/>
    </row>
    <row r="621" ht="12.75">
      <c r="D621" s="339"/>
    </row>
    <row r="622" ht="12.75">
      <c r="D622" s="339"/>
    </row>
    <row r="623" ht="12.75">
      <c r="D623" s="339"/>
    </row>
    <row r="624" ht="12.75">
      <c r="D624" s="339"/>
    </row>
    <row r="625" ht="12.75">
      <c r="D625" s="339"/>
    </row>
    <row r="626" ht="12.75">
      <c r="D626" s="339"/>
    </row>
    <row r="627" ht="12.75">
      <c r="D627" s="339"/>
    </row>
    <row r="628" ht="12.75">
      <c r="D628" s="339"/>
    </row>
    <row r="629" ht="12.75">
      <c r="D629" s="339"/>
    </row>
    <row r="630" ht="12.75">
      <c r="D630" s="339"/>
    </row>
    <row r="631" ht="12.75">
      <c r="D631" s="339"/>
    </row>
    <row r="632" ht="12.75">
      <c r="D632" s="339"/>
    </row>
    <row r="633" ht="12.75">
      <c r="D633" s="339"/>
    </row>
    <row r="634" ht="12.75">
      <c r="D634" s="339"/>
    </row>
    <row r="635" ht="12.75">
      <c r="D635" s="339"/>
    </row>
    <row r="636" ht="12.75">
      <c r="D636" s="339"/>
    </row>
    <row r="637" ht="12.75">
      <c r="D637" s="339"/>
    </row>
    <row r="638" ht="12.75">
      <c r="D638" s="339"/>
    </row>
    <row r="639" ht="12.75">
      <c r="D639" s="339"/>
    </row>
    <row r="640" ht="12.75">
      <c r="D640" s="339"/>
    </row>
    <row r="641" ht="12.75">
      <c r="D641" s="339"/>
    </row>
    <row r="642" ht="12.75">
      <c r="D642" s="339"/>
    </row>
    <row r="643" ht="12.75">
      <c r="D643" s="339"/>
    </row>
    <row r="644" ht="12.75">
      <c r="D644" s="339"/>
    </row>
    <row r="645" ht="12.75">
      <c r="D645" s="339"/>
    </row>
    <row r="646" ht="12.75">
      <c r="D646" s="339"/>
    </row>
    <row r="647" ht="12.75">
      <c r="D647" s="339"/>
    </row>
    <row r="648" ht="12.75">
      <c r="D648" s="339"/>
    </row>
    <row r="649" ht="12.75">
      <c r="D649" s="339"/>
    </row>
    <row r="650" ht="12.75">
      <c r="D650" s="339"/>
    </row>
    <row r="651" ht="12.75">
      <c r="D651" s="339"/>
    </row>
    <row r="652" ht="12.75">
      <c r="D652" s="339"/>
    </row>
    <row r="653" ht="12.75">
      <c r="D653" s="339"/>
    </row>
    <row r="654" ht="12.75">
      <c r="D654" s="339"/>
    </row>
    <row r="655" ht="12.75">
      <c r="D655" s="339"/>
    </row>
    <row r="656" ht="12.75">
      <c r="D656" s="339"/>
    </row>
    <row r="657" ht="12.75">
      <c r="D657" s="339"/>
    </row>
    <row r="658" ht="12.75">
      <c r="D658" s="339"/>
    </row>
    <row r="659" ht="12.75">
      <c r="D659" s="339"/>
    </row>
    <row r="660" ht="12.75">
      <c r="D660" s="339"/>
    </row>
    <row r="661" ht="12.75">
      <c r="D661" s="339"/>
    </row>
    <row r="662" ht="12.75">
      <c r="D662" s="339"/>
    </row>
    <row r="663" ht="12.75">
      <c r="D663" s="339"/>
    </row>
    <row r="664" ht="12.75">
      <c r="D664" s="339"/>
    </row>
    <row r="665" ht="12.75">
      <c r="D665" s="339"/>
    </row>
    <row r="666" ht="12.75">
      <c r="D666" s="339"/>
    </row>
    <row r="667" ht="12.75">
      <c r="D667" s="339"/>
    </row>
    <row r="668" ht="12.75">
      <c r="D668" s="339"/>
    </row>
    <row r="669" ht="12.75">
      <c r="D669" s="339"/>
    </row>
    <row r="670" ht="12.75">
      <c r="D670" s="339"/>
    </row>
    <row r="671" ht="12.75">
      <c r="D671" s="339"/>
    </row>
    <row r="672" ht="12.75">
      <c r="D672" s="339"/>
    </row>
    <row r="673" ht="12.75">
      <c r="D673" s="339"/>
    </row>
    <row r="674" ht="12.75">
      <c r="D674" s="339"/>
    </row>
    <row r="675" ht="12.75">
      <c r="D675" s="339"/>
    </row>
    <row r="676" ht="12.75">
      <c r="D676" s="339"/>
    </row>
    <row r="677" ht="12.75">
      <c r="D677" s="339"/>
    </row>
    <row r="678" ht="12.75">
      <c r="D678" s="339"/>
    </row>
    <row r="679" ht="12.75">
      <c r="D679" s="339"/>
    </row>
    <row r="680" ht="12.75">
      <c r="D680" s="339"/>
    </row>
    <row r="681" ht="12.75">
      <c r="D681" s="339"/>
    </row>
    <row r="682" ht="12.75">
      <c r="D682" s="339"/>
    </row>
    <row r="683" ht="12.75">
      <c r="D683" s="339"/>
    </row>
    <row r="684" ht="12.75">
      <c r="D684" s="339"/>
    </row>
    <row r="685" ht="12.75">
      <c r="D685" s="339"/>
    </row>
    <row r="686" ht="12.75">
      <c r="D686" s="339"/>
    </row>
    <row r="687" ht="12.75">
      <c r="D687" s="339"/>
    </row>
    <row r="688" ht="12.75">
      <c r="D688" s="339"/>
    </row>
    <row r="689" ht="12.75">
      <c r="D689" s="339"/>
    </row>
    <row r="690" ht="12.75">
      <c r="D690" s="339"/>
    </row>
    <row r="691" ht="12.75">
      <c r="D691" s="339"/>
    </row>
    <row r="692" ht="12.75">
      <c r="D692" s="339"/>
    </row>
    <row r="693" ht="12.75">
      <c r="D693" s="339"/>
    </row>
    <row r="694" ht="12.75">
      <c r="D694" s="339"/>
    </row>
    <row r="695" ht="12.75">
      <c r="D695" s="339"/>
    </row>
    <row r="696" ht="12.75">
      <c r="D696" s="339"/>
    </row>
    <row r="697" ht="12.75">
      <c r="D697" s="339"/>
    </row>
    <row r="698" ht="12.75">
      <c r="D698" s="339"/>
    </row>
    <row r="699" ht="12.75">
      <c r="D699" s="339"/>
    </row>
    <row r="700" ht="12.75">
      <c r="D700" s="339"/>
    </row>
    <row r="701" ht="12.75">
      <c r="D701" s="339"/>
    </row>
    <row r="702" ht="12.75">
      <c r="D702" s="339"/>
    </row>
    <row r="703" ht="12.75">
      <c r="D703" s="339"/>
    </row>
    <row r="704" ht="12.75">
      <c r="D704" s="339"/>
    </row>
    <row r="705" ht="12.75">
      <c r="D705" s="339"/>
    </row>
    <row r="706" ht="12.75">
      <c r="D706" s="339"/>
    </row>
    <row r="707" ht="12.75">
      <c r="D707" s="339"/>
    </row>
    <row r="708" ht="12.75">
      <c r="D708" s="339"/>
    </row>
    <row r="709" ht="12.75">
      <c r="D709" s="339"/>
    </row>
    <row r="710" ht="12.75">
      <c r="D710" s="339"/>
    </row>
    <row r="711" ht="12.75">
      <c r="D711" s="339"/>
    </row>
    <row r="712" ht="12.75">
      <c r="D712" s="339"/>
    </row>
    <row r="713" ht="12.75">
      <c r="D713" s="339"/>
    </row>
    <row r="714" ht="12.75">
      <c r="D714" s="339"/>
    </row>
    <row r="715" ht="12.75">
      <c r="D715" s="339"/>
    </row>
    <row r="716" ht="12.75">
      <c r="D716" s="339"/>
    </row>
    <row r="717" ht="12.75">
      <c r="D717" s="339"/>
    </row>
    <row r="718" ht="12.75">
      <c r="D718" s="339"/>
    </row>
    <row r="719" ht="12.75">
      <c r="D719" s="339"/>
    </row>
    <row r="720" ht="12.75">
      <c r="D720" s="339"/>
    </row>
    <row r="721" ht="12.75">
      <c r="D721" s="339"/>
    </row>
    <row r="722" ht="12.75">
      <c r="D722" s="339"/>
    </row>
    <row r="723" ht="12.75">
      <c r="D723" s="339"/>
    </row>
    <row r="724" ht="12.75">
      <c r="D724" s="339"/>
    </row>
    <row r="725" ht="12.75">
      <c r="D725" s="339"/>
    </row>
    <row r="726" ht="12.75">
      <c r="D726" s="339"/>
    </row>
    <row r="727" ht="12.75">
      <c r="D727" s="339"/>
    </row>
    <row r="728" ht="12.75">
      <c r="D728" s="339"/>
    </row>
    <row r="729" ht="12.75">
      <c r="D729" s="339"/>
    </row>
    <row r="730" ht="12.75">
      <c r="D730" s="339"/>
    </row>
    <row r="731" ht="12.75">
      <c r="D731" s="339"/>
    </row>
    <row r="732" ht="12.75">
      <c r="D732" s="339"/>
    </row>
    <row r="733" ht="12.75">
      <c r="D733" s="339"/>
    </row>
    <row r="734" ht="12.75">
      <c r="D734" s="339"/>
    </row>
    <row r="735" ht="12.75">
      <c r="D735" s="339"/>
    </row>
    <row r="736" ht="12.75">
      <c r="D736" s="339"/>
    </row>
    <row r="737" ht="12.75">
      <c r="D737" s="339"/>
    </row>
    <row r="738" ht="12.75">
      <c r="D738" s="339"/>
    </row>
    <row r="739" ht="12.75">
      <c r="D739" s="339"/>
    </row>
    <row r="740" ht="12.75">
      <c r="D740" s="339"/>
    </row>
    <row r="741" ht="12.75">
      <c r="D741" s="339"/>
    </row>
    <row r="742" ht="12.75">
      <c r="D742" s="339"/>
    </row>
    <row r="743" ht="12.75">
      <c r="D743" s="339"/>
    </row>
    <row r="744" ht="12.75">
      <c r="D744" s="339"/>
    </row>
    <row r="745" ht="12.75">
      <c r="D745" s="339"/>
    </row>
    <row r="746" ht="12.75">
      <c r="D746" s="339"/>
    </row>
    <row r="747" ht="12.75">
      <c r="D747" s="339"/>
    </row>
    <row r="748" ht="12.75">
      <c r="D748" s="339"/>
    </row>
    <row r="749" ht="12.75">
      <c r="D749" s="339"/>
    </row>
    <row r="750" ht="12.75">
      <c r="D750" s="339"/>
    </row>
    <row r="751" ht="12.75">
      <c r="D751" s="339"/>
    </row>
    <row r="752" ht="12.75">
      <c r="D752" s="339"/>
    </row>
    <row r="753" ht="12.75">
      <c r="D753" s="339"/>
    </row>
    <row r="754" ht="12.75">
      <c r="D754" s="339"/>
    </row>
    <row r="755" ht="12.75">
      <c r="D755" s="339"/>
    </row>
    <row r="756" ht="12.75">
      <c r="D756" s="339"/>
    </row>
    <row r="757" ht="12.75">
      <c r="D757" s="339"/>
    </row>
    <row r="758" ht="12.75">
      <c r="D758" s="339"/>
    </row>
    <row r="759" ht="12.75">
      <c r="D759" s="339"/>
    </row>
    <row r="760" ht="12.75">
      <c r="D760" s="339"/>
    </row>
    <row r="761" ht="12.75">
      <c r="D761" s="339"/>
    </row>
    <row r="762" ht="12.75">
      <c r="D762" s="339"/>
    </row>
    <row r="763" ht="12.75">
      <c r="D763" s="339"/>
    </row>
    <row r="764" ht="12.75">
      <c r="D764" s="339"/>
    </row>
    <row r="765" ht="12.75">
      <c r="D765" s="339"/>
    </row>
    <row r="766" ht="12.75">
      <c r="D766" s="339"/>
    </row>
    <row r="767" ht="12.75">
      <c r="D767" s="339"/>
    </row>
    <row r="768" ht="12.75">
      <c r="D768" s="339"/>
    </row>
    <row r="769" ht="12.75">
      <c r="D769" s="339"/>
    </row>
    <row r="770" ht="12.75">
      <c r="D770" s="339"/>
    </row>
    <row r="771" ht="12.75">
      <c r="D771" s="339"/>
    </row>
    <row r="772" ht="12.75">
      <c r="D772" s="339"/>
    </row>
    <row r="773" ht="12.75">
      <c r="D773" s="339"/>
    </row>
    <row r="774" ht="12.75">
      <c r="D774" s="339"/>
    </row>
    <row r="775" ht="12.75">
      <c r="D775" s="339"/>
    </row>
    <row r="776" ht="12.75">
      <c r="D776" s="339"/>
    </row>
    <row r="777" ht="12.75">
      <c r="D777" s="339"/>
    </row>
    <row r="778" ht="12.75">
      <c r="D778" s="339"/>
    </row>
    <row r="779" ht="12.75">
      <c r="D779" s="339"/>
    </row>
    <row r="780" ht="12.75">
      <c r="D780" s="339"/>
    </row>
    <row r="781" ht="12.75">
      <c r="D781" s="339"/>
    </row>
    <row r="782" ht="12.75">
      <c r="D782" s="339"/>
    </row>
    <row r="783" ht="12.75">
      <c r="D783" s="339"/>
    </row>
    <row r="784" ht="12.75">
      <c r="D784" s="339"/>
    </row>
    <row r="785" ht="12.75">
      <c r="D785" s="339"/>
    </row>
    <row r="786" ht="12.75">
      <c r="D786" s="339"/>
    </row>
    <row r="787" ht="12.75">
      <c r="D787" s="339"/>
    </row>
    <row r="788" ht="12.75">
      <c r="D788" s="339"/>
    </row>
    <row r="789" ht="12.75">
      <c r="D789" s="339"/>
    </row>
    <row r="790" ht="12.75">
      <c r="D790" s="339"/>
    </row>
    <row r="791" ht="12.75">
      <c r="D791" s="339"/>
    </row>
    <row r="792" ht="12.75">
      <c r="D792" s="339"/>
    </row>
    <row r="793" ht="12.75">
      <c r="D793" s="339"/>
    </row>
    <row r="794" ht="12.75">
      <c r="D794" s="339"/>
    </row>
    <row r="795" ht="12.75">
      <c r="D795" s="339"/>
    </row>
    <row r="796" ht="12.75">
      <c r="D796" s="339"/>
    </row>
    <row r="797" ht="12.75">
      <c r="D797" s="339"/>
    </row>
    <row r="798" ht="12.75">
      <c r="D798" s="339"/>
    </row>
    <row r="799" ht="12.75">
      <c r="D799" s="339"/>
    </row>
    <row r="800" ht="12.75">
      <c r="D800" s="339"/>
    </row>
    <row r="801" ht="12.75">
      <c r="D801" s="339"/>
    </row>
    <row r="802" ht="12.75">
      <c r="D802" s="339"/>
    </row>
    <row r="803" ht="12.75">
      <c r="D803" s="339"/>
    </row>
    <row r="804" ht="12.75">
      <c r="D804" s="339"/>
    </row>
    <row r="805" ht="12.75">
      <c r="D805" s="339"/>
    </row>
    <row r="806" ht="12.75">
      <c r="D806" s="339"/>
    </row>
    <row r="807" ht="12.75">
      <c r="D807" s="339"/>
    </row>
    <row r="808" ht="12.75">
      <c r="D808" s="339"/>
    </row>
    <row r="809" ht="12.75">
      <c r="D809" s="339"/>
    </row>
    <row r="810" ht="12.75">
      <c r="D810" s="339"/>
    </row>
    <row r="811" ht="12.75">
      <c r="D811" s="339"/>
    </row>
    <row r="812" ht="12.75">
      <c r="D812" s="339"/>
    </row>
    <row r="813" ht="12.75">
      <c r="D813" s="339"/>
    </row>
    <row r="814" ht="12.75">
      <c r="D814" s="339"/>
    </row>
    <row r="815" ht="12.75">
      <c r="D815" s="339"/>
    </row>
    <row r="816" ht="12.75">
      <c r="D816" s="339"/>
    </row>
    <row r="817" ht="12.75">
      <c r="D817" s="339"/>
    </row>
    <row r="818" ht="12.75">
      <c r="D818" s="339"/>
    </row>
    <row r="819" ht="12.75">
      <c r="D819" s="339"/>
    </row>
    <row r="820" ht="12.75">
      <c r="D820" s="339"/>
    </row>
    <row r="821" ht="12.75">
      <c r="D821" s="339"/>
    </row>
    <row r="822" ht="12.75">
      <c r="D822" s="339"/>
    </row>
    <row r="823" ht="12.75">
      <c r="D823" s="339"/>
    </row>
    <row r="824" ht="12.75">
      <c r="D824" s="339"/>
    </row>
    <row r="825" ht="12.75">
      <c r="D825" s="339"/>
    </row>
    <row r="826" ht="12.75">
      <c r="D826" s="339"/>
    </row>
    <row r="827" ht="12.75">
      <c r="D827" s="339"/>
    </row>
    <row r="828" ht="12.75">
      <c r="D828" s="339"/>
    </row>
    <row r="829" ht="12.75">
      <c r="D829" s="339"/>
    </row>
    <row r="830" ht="12.75">
      <c r="D830" s="339"/>
    </row>
    <row r="831" ht="12.75">
      <c r="D831" s="339"/>
    </row>
    <row r="832" ht="12.75">
      <c r="D832" s="339"/>
    </row>
    <row r="833" ht="12.75">
      <c r="D833" s="339"/>
    </row>
    <row r="834" ht="12.75">
      <c r="D834" s="339"/>
    </row>
    <row r="835" ht="12.75">
      <c r="D835" s="339"/>
    </row>
    <row r="836" ht="12.75">
      <c r="D836" s="339"/>
    </row>
    <row r="837" ht="12.75">
      <c r="D837" s="339"/>
    </row>
    <row r="838" ht="12.75">
      <c r="D838" s="339"/>
    </row>
    <row r="839" ht="12.75">
      <c r="D839" s="339"/>
    </row>
    <row r="840" ht="12.75">
      <c r="D840" s="339"/>
    </row>
    <row r="841" ht="12.75">
      <c r="D841" s="339"/>
    </row>
    <row r="842" ht="12.75">
      <c r="D842" s="339"/>
    </row>
    <row r="843" ht="12.75">
      <c r="D843" s="339"/>
    </row>
    <row r="844" ht="12.75">
      <c r="D844" s="339"/>
    </row>
    <row r="845" ht="12.75">
      <c r="D845" s="339"/>
    </row>
    <row r="846" ht="12.75">
      <c r="D846" s="339"/>
    </row>
    <row r="847" ht="12.75">
      <c r="D847" s="339"/>
    </row>
    <row r="848" ht="12.75">
      <c r="D848" s="339"/>
    </row>
    <row r="849" ht="12.75">
      <c r="D849" s="339"/>
    </row>
    <row r="850" ht="12.75">
      <c r="D850" s="339"/>
    </row>
    <row r="851" ht="12.75">
      <c r="D851" s="339"/>
    </row>
    <row r="852" ht="12.75">
      <c r="D852" s="339"/>
    </row>
    <row r="853" ht="12.75">
      <c r="D853" s="339"/>
    </row>
    <row r="854" ht="12.75">
      <c r="D854" s="339"/>
    </row>
    <row r="855" ht="12.75">
      <c r="D855" s="339"/>
    </row>
    <row r="856" ht="12.75">
      <c r="D856" s="339"/>
    </row>
    <row r="857" ht="12.75">
      <c r="D857" s="339"/>
    </row>
    <row r="858" ht="12.75">
      <c r="D858" s="339"/>
    </row>
    <row r="859" ht="12.75">
      <c r="D859" s="339"/>
    </row>
    <row r="860" ht="12.75">
      <c r="D860" s="339"/>
    </row>
    <row r="861" ht="12.75">
      <c r="D861" s="339"/>
    </row>
    <row r="862" ht="12.75">
      <c r="D862" s="339"/>
    </row>
    <row r="863" ht="12.75">
      <c r="D863" s="339"/>
    </row>
    <row r="864" ht="12.75">
      <c r="D864" s="339"/>
    </row>
    <row r="865" ht="12.75">
      <c r="D865" s="339"/>
    </row>
    <row r="866" ht="12.75">
      <c r="D866" s="339"/>
    </row>
    <row r="867" ht="12.75">
      <c r="D867" s="339"/>
    </row>
    <row r="868" ht="12.75">
      <c r="D868" s="339"/>
    </row>
    <row r="869" ht="12.75">
      <c r="D869" s="339"/>
    </row>
    <row r="870" ht="12.75">
      <c r="D870" s="339"/>
    </row>
    <row r="871" ht="12.75">
      <c r="D871" s="339"/>
    </row>
    <row r="872" ht="12.75">
      <c r="D872" s="339"/>
    </row>
    <row r="873" ht="12.75">
      <c r="D873" s="339"/>
    </row>
    <row r="874" ht="12.75">
      <c r="D874" s="339"/>
    </row>
    <row r="875" ht="12.75">
      <c r="D875" s="339"/>
    </row>
    <row r="876" ht="12.75">
      <c r="D876" s="339"/>
    </row>
    <row r="877" ht="12.75">
      <c r="D877" s="339"/>
    </row>
    <row r="878" ht="12.75">
      <c r="D878" s="339"/>
    </row>
    <row r="879" ht="12.75">
      <c r="D879" s="339"/>
    </row>
    <row r="880" ht="12.75">
      <c r="D880" s="339"/>
    </row>
    <row r="881" ht="12.75">
      <c r="D881" s="339"/>
    </row>
    <row r="882" ht="12.75">
      <c r="D882" s="339"/>
    </row>
    <row r="883" ht="12.75">
      <c r="D883" s="339"/>
    </row>
    <row r="884" ht="12.75">
      <c r="D884" s="339"/>
    </row>
    <row r="885" ht="12.75">
      <c r="D885" s="339"/>
    </row>
    <row r="886" ht="12.75">
      <c r="D886" s="339"/>
    </row>
    <row r="887" ht="12.75">
      <c r="D887" s="339"/>
    </row>
    <row r="888" ht="12.75">
      <c r="D888" s="339"/>
    </row>
    <row r="889" ht="12.75">
      <c r="D889" s="339"/>
    </row>
    <row r="890" ht="12.75">
      <c r="D890" s="339"/>
    </row>
    <row r="891" ht="12.75">
      <c r="D891" s="339"/>
    </row>
    <row r="892" ht="12.75">
      <c r="D892" s="339"/>
    </row>
    <row r="893" ht="12.75">
      <c r="D893" s="339"/>
    </row>
    <row r="894" ht="12.75">
      <c r="D894" s="339"/>
    </row>
    <row r="895" ht="12.75">
      <c r="D895" s="339"/>
    </row>
    <row r="896" ht="12.75">
      <c r="D896" s="339"/>
    </row>
    <row r="897" ht="12.75">
      <c r="D897" s="339"/>
    </row>
    <row r="898" ht="12.75">
      <c r="D898" s="339"/>
    </row>
    <row r="899" ht="12.75">
      <c r="D899" s="339"/>
    </row>
    <row r="900" ht="12.75">
      <c r="D900" s="339"/>
    </row>
    <row r="901" ht="12.75">
      <c r="D901" s="339"/>
    </row>
    <row r="902" ht="12.75">
      <c r="D902" s="339"/>
    </row>
    <row r="903" ht="12.75">
      <c r="D903" s="339"/>
    </row>
    <row r="904" ht="12.75">
      <c r="D904" s="339"/>
    </row>
    <row r="905" ht="12.75">
      <c r="D905" s="339"/>
    </row>
    <row r="906" ht="12.75">
      <c r="D906" s="339"/>
    </row>
    <row r="907" ht="12.75">
      <c r="D907" s="339"/>
    </row>
    <row r="908" ht="12.75">
      <c r="D908" s="339"/>
    </row>
    <row r="909" ht="12.75">
      <c r="D909" s="339"/>
    </row>
    <row r="910" ht="12.75">
      <c r="D910" s="339"/>
    </row>
    <row r="911" ht="12.75">
      <c r="D911" s="339"/>
    </row>
    <row r="912" ht="12.75">
      <c r="D912" s="339"/>
    </row>
    <row r="913" ht="12.75">
      <c r="D913" s="339"/>
    </row>
    <row r="914" ht="12.75">
      <c r="D914" s="339"/>
    </row>
    <row r="915" ht="12.75">
      <c r="D915" s="339"/>
    </row>
    <row r="916" ht="12.75">
      <c r="D916" s="339"/>
    </row>
    <row r="917" ht="12.75">
      <c r="D917" s="339"/>
    </row>
    <row r="918" ht="12.75">
      <c r="D918" s="339"/>
    </row>
    <row r="919" ht="12.75">
      <c r="D919" s="339"/>
    </row>
    <row r="920" ht="12.75">
      <c r="D920" s="339"/>
    </row>
    <row r="921" ht="12.75">
      <c r="D921" s="339"/>
    </row>
    <row r="922" ht="12.75">
      <c r="D922" s="339"/>
    </row>
    <row r="923" ht="12.75">
      <c r="D923" s="339"/>
    </row>
    <row r="924" ht="12.75">
      <c r="D924" s="339"/>
    </row>
    <row r="925" ht="12.75">
      <c r="D925" s="339"/>
    </row>
    <row r="926" ht="12.75">
      <c r="D926" s="339"/>
    </row>
    <row r="927" ht="12.75">
      <c r="D927" s="339"/>
    </row>
    <row r="928" ht="12.75">
      <c r="D928" s="339"/>
    </row>
    <row r="929" ht="12.75">
      <c r="D929" s="339"/>
    </row>
    <row r="930" ht="12.75">
      <c r="D930" s="339"/>
    </row>
    <row r="931" ht="12.75">
      <c r="D931" s="339"/>
    </row>
    <row r="932" ht="12.75">
      <c r="D932" s="339"/>
    </row>
    <row r="933" ht="12.75">
      <c r="D933" s="339"/>
    </row>
    <row r="934" ht="12.75">
      <c r="D934" s="339"/>
    </row>
    <row r="935" ht="12.75">
      <c r="D935" s="339"/>
    </row>
    <row r="936" ht="12.75">
      <c r="D936" s="339"/>
    </row>
    <row r="937" ht="12.75">
      <c r="D937" s="339"/>
    </row>
    <row r="938" ht="12.75">
      <c r="D938" s="339"/>
    </row>
    <row r="939" ht="12.75">
      <c r="D939" s="339"/>
    </row>
    <row r="940" ht="12.75">
      <c r="D940" s="339"/>
    </row>
    <row r="941" ht="12.75">
      <c r="D941" s="339"/>
    </row>
    <row r="942" ht="12.75">
      <c r="D942" s="339"/>
    </row>
    <row r="943" ht="12.75">
      <c r="D943" s="339"/>
    </row>
    <row r="944" ht="12.75">
      <c r="D944" s="339"/>
    </row>
    <row r="945" ht="12.75">
      <c r="D945" s="339"/>
    </row>
    <row r="946" ht="12.75">
      <c r="D946" s="339"/>
    </row>
    <row r="947" ht="12.75">
      <c r="D947" s="339"/>
    </row>
    <row r="948" ht="12.75">
      <c r="D948" s="339"/>
    </row>
    <row r="949" ht="12.75">
      <c r="D949" s="339"/>
    </row>
    <row r="950" ht="12.75">
      <c r="D950" s="339"/>
    </row>
    <row r="951" ht="12.75">
      <c r="D951" s="339"/>
    </row>
    <row r="952" ht="12.75">
      <c r="D952" s="339"/>
    </row>
    <row r="953" ht="12.75">
      <c r="D953" s="339"/>
    </row>
    <row r="954" ht="12.75">
      <c r="D954" s="339"/>
    </row>
    <row r="955" ht="12.75">
      <c r="D955" s="339"/>
    </row>
    <row r="956" ht="12.75">
      <c r="D956" s="339"/>
    </row>
    <row r="957" ht="12.75">
      <c r="D957" s="339"/>
    </row>
    <row r="958" ht="12.75">
      <c r="D958" s="339"/>
    </row>
    <row r="959" ht="12.75">
      <c r="D959" s="339"/>
    </row>
    <row r="960" ht="12.75">
      <c r="D960" s="339"/>
    </row>
    <row r="961" ht="12.75">
      <c r="D961" s="339"/>
    </row>
    <row r="962" ht="12.75">
      <c r="D962" s="339"/>
    </row>
    <row r="963" ht="12.75">
      <c r="D963" s="339"/>
    </row>
    <row r="964" ht="12.75">
      <c r="D964" s="339"/>
    </row>
    <row r="965" ht="12.75">
      <c r="D965" s="339"/>
    </row>
    <row r="966" ht="12.75">
      <c r="D966" s="339"/>
    </row>
    <row r="967" ht="12.75">
      <c r="D967" s="339"/>
    </row>
    <row r="968" ht="12.75">
      <c r="D968" s="339"/>
    </row>
    <row r="969" ht="12.75">
      <c r="D969" s="339"/>
    </row>
    <row r="970" ht="12.75">
      <c r="D970" s="339"/>
    </row>
    <row r="971" ht="12.75">
      <c r="D971" s="339"/>
    </row>
    <row r="972" ht="12.75">
      <c r="D972" s="339"/>
    </row>
    <row r="973" ht="12.75">
      <c r="D973" s="339"/>
    </row>
    <row r="974" ht="12.75">
      <c r="D974" s="339"/>
    </row>
    <row r="975" ht="12.75">
      <c r="D975" s="339"/>
    </row>
    <row r="976" ht="12.75">
      <c r="D976" s="339"/>
    </row>
    <row r="977" ht="12.75">
      <c r="D977" s="339"/>
    </row>
    <row r="978" ht="12.75">
      <c r="D978" s="339"/>
    </row>
    <row r="979" ht="12.75">
      <c r="D979" s="339"/>
    </row>
    <row r="980" ht="12.75">
      <c r="D980" s="339"/>
    </row>
    <row r="981" ht="12.75">
      <c r="D981" s="339"/>
    </row>
    <row r="982" ht="12.75">
      <c r="D982" s="339"/>
    </row>
    <row r="983" ht="12.75">
      <c r="D983" s="339"/>
    </row>
    <row r="984" ht="12.75">
      <c r="D984" s="339"/>
    </row>
    <row r="985" ht="12.75">
      <c r="D985" s="339"/>
    </row>
    <row r="986" ht="12.75">
      <c r="D986" s="339"/>
    </row>
    <row r="987" ht="12.75">
      <c r="D987" s="339"/>
    </row>
    <row r="988" ht="12.75">
      <c r="D988" s="339"/>
    </row>
    <row r="989" ht="12.75">
      <c r="D989" s="339"/>
    </row>
    <row r="990" ht="12.75">
      <c r="D990" s="339"/>
    </row>
    <row r="991" ht="12.75">
      <c r="D991" s="339"/>
    </row>
    <row r="992" ht="12.75">
      <c r="D992" s="339"/>
    </row>
    <row r="993" ht="12.75">
      <c r="D993" s="339"/>
    </row>
    <row r="994" ht="12.75">
      <c r="D994" s="339"/>
    </row>
    <row r="995" ht="12.75">
      <c r="D995" s="339"/>
    </row>
    <row r="996" ht="12.75">
      <c r="D996" s="339"/>
    </row>
    <row r="997" ht="12.75">
      <c r="D997" s="339"/>
    </row>
    <row r="998" ht="12.75">
      <c r="D998" s="339"/>
    </row>
    <row r="999" ht="12.75">
      <c r="D999" s="339"/>
    </row>
    <row r="1000" ht="12.75">
      <c r="D1000" s="339"/>
    </row>
    <row r="1001" ht="12.75">
      <c r="D1001" s="339"/>
    </row>
    <row r="1002" ht="12.75">
      <c r="D1002" s="339"/>
    </row>
    <row r="1003" ht="12.75">
      <c r="D1003" s="339"/>
    </row>
    <row r="1004" ht="12.75">
      <c r="D1004" s="339"/>
    </row>
    <row r="1005" ht="12.75">
      <c r="D1005" s="339"/>
    </row>
    <row r="1006" ht="12.75">
      <c r="D1006" s="339"/>
    </row>
    <row r="1007" ht="12.75">
      <c r="D1007" s="339"/>
    </row>
    <row r="1008" ht="12.75">
      <c r="D1008" s="339"/>
    </row>
    <row r="1009" ht="12.75">
      <c r="D1009" s="339"/>
    </row>
    <row r="1010" ht="12.75">
      <c r="D1010" s="339"/>
    </row>
    <row r="1011" ht="12.75">
      <c r="D1011" s="339"/>
    </row>
    <row r="1012" ht="12.75">
      <c r="D1012" s="339"/>
    </row>
    <row r="1013" ht="12.75">
      <c r="D1013" s="339"/>
    </row>
    <row r="1014" ht="12.75">
      <c r="D1014" s="339"/>
    </row>
    <row r="1015" ht="12.75">
      <c r="D1015" s="339"/>
    </row>
    <row r="1016" ht="12.75">
      <c r="D1016" s="339"/>
    </row>
    <row r="1017" ht="12.75">
      <c r="D1017" s="339"/>
    </row>
    <row r="1018" ht="12.75">
      <c r="D1018" s="339"/>
    </row>
    <row r="1019" ht="12.75">
      <c r="D1019" s="339"/>
    </row>
    <row r="1020" ht="12.75">
      <c r="D1020" s="339"/>
    </row>
    <row r="1021" ht="12.75">
      <c r="D1021" s="339"/>
    </row>
    <row r="1022" ht="12.75">
      <c r="D1022" s="339"/>
    </row>
    <row r="1023" ht="12.75">
      <c r="D1023" s="339"/>
    </row>
    <row r="1024" ht="12.75">
      <c r="D1024" s="339"/>
    </row>
    <row r="1025" ht="12.75">
      <c r="D1025" s="339"/>
    </row>
    <row r="1026" ht="12.75">
      <c r="D1026" s="339"/>
    </row>
    <row r="1027" ht="12.75">
      <c r="D1027" s="339"/>
    </row>
    <row r="1028" ht="12.75">
      <c r="D1028" s="339"/>
    </row>
    <row r="1029" ht="12.75">
      <c r="D1029" s="339"/>
    </row>
    <row r="1030" ht="12.75">
      <c r="D1030" s="339"/>
    </row>
    <row r="1031" ht="12.75">
      <c r="D1031" s="339"/>
    </row>
    <row r="1032" ht="12.75">
      <c r="D1032" s="339"/>
    </row>
    <row r="1033" ht="12.75">
      <c r="D1033" s="339"/>
    </row>
    <row r="1034" ht="12.75">
      <c r="D1034" s="339"/>
    </row>
    <row r="1035" ht="12.75">
      <c r="D1035" s="339"/>
    </row>
    <row r="1036" ht="12.75">
      <c r="D1036" s="339"/>
    </row>
    <row r="1037" ht="12.75">
      <c r="D1037" s="339"/>
    </row>
    <row r="1038" ht="12.75">
      <c r="D1038" s="339"/>
    </row>
    <row r="1039" ht="12.75">
      <c r="D1039" s="339"/>
    </row>
    <row r="1040" ht="12.75">
      <c r="D1040" s="339"/>
    </row>
    <row r="1041" ht="12.75">
      <c r="D1041" s="339"/>
    </row>
    <row r="1042" ht="12.75">
      <c r="D1042" s="339"/>
    </row>
    <row r="1043" ht="12.75">
      <c r="D1043" s="339"/>
    </row>
    <row r="1044" ht="12.75">
      <c r="D1044" s="339"/>
    </row>
    <row r="1045" ht="12.75">
      <c r="D1045" s="339"/>
    </row>
    <row r="1046" ht="12.75">
      <c r="D1046" s="339"/>
    </row>
    <row r="1047" ht="12.75">
      <c r="D1047" s="339"/>
    </row>
    <row r="1048" ht="12.75">
      <c r="D1048" s="339"/>
    </row>
    <row r="1049" ht="12.75">
      <c r="D1049" s="339"/>
    </row>
    <row r="1050" ht="12.75">
      <c r="D1050" s="339"/>
    </row>
    <row r="1051" ht="12.75">
      <c r="D1051" s="339"/>
    </row>
    <row r="1052" ht="12.75">
      <c r="D1052" s="339"/>
    </row>
    <row r="1053" ht="12.75">
      <c r="D1053" s="339"/>
    </row>
    <row r="1054" ht="12.75">
      <c r="D1054" s="339"/>
    </row>
    <row r="1055" ht="12.75">
      <c r="D1055" s="339"/>
    </row>
    <row r="1056" ht="12.75">
      <c r="D1056" s="339"/>
    </row>
    <row r="1057" ht="12.75">
      <c r="D1057" s="339"/>
    </row>
    <row r="1058" ht="12.75">
      <c r="D1058" s="339"/>
    </row>
    <row r="1059" ht="12.75">
      <c r="D1059" s="339"/>
    </row>
    <row r="1060" ht="12.75">
      <c r="D1060" s="339"/>
    </row>
    <row r="1061" ht="12.75">
      <c r="D1061" s="339"/>
    </row>
    <row r="1062" ht="12.75">
      <c r="D1062" s="339"/>
    </row>
    <row r="1063" ht="12.75">
      <c r="D1063" s="339"/>
    </row>
    <row r="1064" ht="12.75">
      <c r="D1064" s="339"/>
    </row>
    <row r="1065" ht="12.75">
      <c r="D1065" s="339"/>
    </row>
    <row r="1066" ht="12.75">
      <c r="D1066" s="339"/>
    </row>
    <row r="1067" ht="12.75">
      <c r="D1067" s="339"/>
    </row>
    <row r="1068" ht="12.75">
      <c r="D1068" s="339"/>
    </row>
    <row r="1069" ht="12.75">
      <c r="D1069" s="339"/>
    </row>
    <row r="1070" ht="12.75">
      <c r="D1070" s="339"/>
    </row>
    <row r="1071" ht="12.75">
      <c r="D1071" s="339"/>
    </row>
    <row r="1072" ht="12.75">
      <c r="D1072" s="339"/>
    </row>
    <row r="1073" ht="12.75">
      <c r="D1073" s="339"/>
    </row>
    <row r="1074" ht="12.75">
      <c r="D1074" s="339"/>
    </row>
    <row r="1075" ht="12.75">
      <c r="D1075" s="339"/>
    </row>
    <row r="1076" ht="12.75">
      <c r="D1076" s="339"/>
    </row>
    <row r="1077" ht="12.75">
      <c r="D1077" s="339"/>
    </row>
    <row r="1078" ht="12.75">
      <c r="D1078" s="339"/>
    </row>
    <row r="1079" ht="12.75">
      <c r="D1079" s="339"/>
    </row>
    <row r="1080" ht="12.75">
      <c r="D1080" s="339"/>
    </row>
    <row r="1081" ht="12.75">
      <c r="D1081" s="339"/>
    </row>
    <row r="1082" ht="12.75">
      <c r="D1082" s="339"/>
    </row>
    <row r="1083" ht="12.75">
      <c r="D1083" s="339"/>
    </row>
    <row r="1084" ht="12.75">
      <c r="D1084" s="339"/>
    </row>
    <row r="1085" ht="12.75">
      <c r="D1085" s="339"/>
    </row>
    <row r="1086" ht="12.75">
      <c r="D1086" s="339"/>
    </row>
    <row r="1087" ht="12.75">
      <c r="D1087" s="339"/>
    </row>
    <row r="1088" ht="12.75">
      <c r="D1088" s="339"/>
    </row>
    <row r="1089" ht="12.75">
      <c r="D1089" s="339"/>
    </row>
    <row r="1090" ht="12.75">
      <c r="D1090" s="339"/>
    </row>
    <row r="1091" ht="12.75">
      <c r="D1091" s="339"/>
    </row>
    <row r="1092" ht="12.75">
      <c r="D1092" s="339"/>
    </row>
    <row r="1093" ht="12.75">
      <c r="D1093" s="339"/>
    </row>
    <row r="1094" ht="12.75">
      <c r="D1094" s="339"/>
    </row>
    <row r="1095" ht="12.75">
      <c r="D1095" s="339"/>
    </row>
    <row r="1096" ht="12.75">
      <c r="D1096" s="339"/>
    </row>
    <row r="1097" ht="12.75">
      <c r="D1097" s="339"/>
    </row>
    <row r="1098" ht="12.75">
      <c r="D1098" s="339"/>
    </row>
    <row r="1099" ht="12.75">
      <c r="D1099" s="339"/>
    </row>
    <row r="1100" ht="12.75">
      <c r="D1100" s="339"/>
    </row>
    <row r="1101" ht="12.75">
      <c r="D1101" s="339"/>
    </row>
    <row r="1102" ht="12.75">
      <c r="D1102" s="339"/>
    </row>
    <row r="1103" ht="12.75">
      <c r="D1103" s="339"/>
    </row>
    <row r="1104" ht="12.75">
      <c r="D1104" s="339"/>
    </row>
    <row r="1105" ht="12.75">
      <c r="D1105" s="339"/>
    </row>
    <row r="1106" ht="12.75">
      <c r="D1106" s="339"/>
    </row>
    <row r="1107" ht="12.75">
      <c r="D1107" s="339"/>
    </row>
    <row r="1108" ht="12.75">
      <c r="D1108" s="339"/>
    </row>
    <row r="1109" ht="12.75">
      <c r="D1109" s="339"/>
    </row>
    <row r="1110" ht="12.75">
      <c r="D1110" s="339"/>
    </row>
    <row r="1111" ht="12.75">
      <c r="D1111" s="339"/>
    </row>
    <row r="1112" ht="12.75">
      <c r="D1112" s="339"/>
    </row>
    <row r="1113" ht="12.75">
      <c r="D1113" s="339"/>
    </row>
    <row r="1114" ht="12.75">
      <c r="D1114" s="339"/>
    </row>
    <row r="1115" ht="12.75">
      <c r="D1115" s="339"/>
    </row>
    <row r="1116" ht="12.75">
      <c r="D1116" s="339"/>
    </row>
    <row r="1117" ht="12.75">
      <c r="D1117" s="339"/>
    </row>
    <row r="1118" ht="12.75">
      <c r="D1118" s="339"/>
    </row>
    <row r="1119" ht="12.75">
      <c r="D1119" s="339"/>
    </row>
    <row r="1120" ht="12.75">
      <c r="D1120" s="339"/>
    </row>
    <row r="1121" ht="12.75">
      <c r="D1121" s="339"/>
    </row>
    <row r="1122" ht="12.75">
      <c r="D1122" s="339"/>
    </row>
    <row r="1123" ht="12.75">
      <c r="D1123" s="339"/>
    </row>
    <row r="1124" ht="12.75">
      <c r="D1124" s="339"/>
    </row>
    <row r="1125" ht="12.75">
      <c r="D1125" s="339"/>
    </row>
    <row r="1126" ht="12.75">
      <c r="D1126" s="339"/>
    </row>
    <row r="1127" ht="12.75">
      <c r="D1127" s="339"/>
    </row>
    <row r="1128" ht="12.75">
      <c r="D1128" s="339"/>
    </row>
    <row r="1129" ht="12.75">
      <c r="D1129" s="339"/>
    </row>
    <row r="1130" ht="12.75">
      <c r="D1130" s="339"/>
    </row>
    <row r="1131" ht="12.75">
      <c r="D1131" s="339"/>
    </row>
    <row r="1132" ht="12.75">
      <c r="D1132" s="339"/>
    </row>
    <row r="1133" ht="12.75">
      <c r="D1133" s="339"/>
    </row>
    <row r="1134" ht="12.75">
      <c r="D1134" s="339"/>
    </row>
    <row r="1135" ht="12.75">
      <c r="D1135" s="339"/>
    </row>
    <row r="1136" ht="12.75">
      <c r="D1136" s="339"/>
    </row>
    <row r="1137" ht="12.75">
      <c r="D1137" s="339"/>
    </row>
    <row r="1138" ht="12.75">
      <c r="D1138" s="339"/>
    </row>
    <row r="1139" ht="12.75">
      <c r="D1139" s="339"/>
    </row>
    <row r="1140" ht="12.75">
      <c r="D1140" s="339"/>
    </row>
    <row r="1141" ht="12.75">
      <c r="D1141" s="339"/>
    </row>
    <row r="1142" ht="12.75">
      <c r="D1142" s="339"/>
    </row>
    <row r="1143" ht="12.75">
      <c r="D1143" s="339"/>
    </row>
    <row r="1144" ht="12.75">
      <c r="D1144" s="339"/>
    </row>
    <row r="1145" ht="12.75">
      <c r="D1145" s="339"/>
    </row>
    <row r="1146" ht="12.75">
      <c r="D1146" s="339"/>
    </row>
    <row r="1147" ht="12.75">
      <c r="D1147" s="339"/>
    </row>
    <row r="1148" ht="12.75">
      <c r="D1148" s="339"/>
    </row>
    <row r="1149" ht="12.75">
      <c r="D1149" s="339"/>
    </row>
    <row r="1150" ht="12.75">
      <c r="D1150" s="339"/>
    </row>
    <row r="1151" ht="12.75">
      <c r="D1151" s="339"/>
    </row>
    <row r="1152" ht="12.75">
      <c r="D1152" s="339"/>
    </row>
    <row r="1153" ht="12.75">
      <c r="D1153" s="339"/>
    </row>
    <row r="1154" ht="12.75">
      <c r="D1154" s="339"/>
    </row>
    <row r="1155" ht="12.75">
      <c r="D1155" s="339"/>
    </row>
    <row r="1156" ht="12.75">
      <c r="D1156" s="339"/>
    </row>
    <row r="1157" ht="12.75">
      <c r="D1157" s="339"/>
    </row>
    <row r="1158" ht="12.75">
      <c r="D1158" s="339"/>
    </row>
    <row r="1159" ht="12.75">
      <c r="D1159" s="339"/>
    </row>
    <row r="1160" ht="12.75">
      <c r="D1160" s="339"/>
    </row>
    <row r="1161" ht="12.75">
      <c r="D1161" s="339"/>
    </row>
    <row r="1162" ht="12.75">
      <c r="D1162" s="339"/>
    </row>
    <row r="1163" ht="12.75">
      <c r="D1163" s="339"/>
    </row>
    <row r="1164" ht="12.75">
      <c r="D1164" s="339"/>
    </row>
    <row r="1165" ht="12.75">
      <c r="D1165" s="339"/>
    </row>
    <row r="1166" ht="12.75">
      <c r="D1166" s="339"/>
    </row>
    <row r="1167" ht="12.75">
      <c r="D1167" s="339"/>
    </row>
    <row r="1168" ht="12.75">
      <c r="D1168" s="339"/>
    </row>
    <row r="1169" ht="12.75">
      <c r="D1169" s="339"/>
    </row>
    <row r="1170" ht="12.75">
      <c r="D1170" s="339"/>
    </row>
    <row r="1171" ht="12.75">
      <c r="D1171" s="339"/>
    </row>
    <row r="1172" ht="12.75">
      <c r="D1172" s="339"/>
    </row>
    <row r="1173" ht="12.75">
      <c r="D1173" s="339"/>
    </row>
    <row r="1174" ht="12.75">
      <c r="D1174" s="339"/>
    </row>
    <row r="1175" ht="12.75">
      <c r="D1175" s="339"/>
    </row>
    <row r="1176" ht="12.75">
      <c r="D1176" s="339"/>
    </row>
    <row r="1177" ht="12.75">
      <c r="D1177" s="339"/>
    </row>
    <row r="1178" ht="12.75">
      <c r="D1178" s="339"/>
    </row>
    <row r="1179" ht="12.75">
      <c r="D1179" s="339"/>
    </row>
    <row r="1180" ht="12.75">
      <c r="D1180" s="339"/>
    </row>
    <row r="1181" ht="12.75">
      <c r="D1181" s="339"/>
    </row>
    <row r="1182" ht="12.75">
      <c r="D1182" s="339"/>
    </row>
    <row r="1183" ht="12.75">
      <c r="D1183" s="339"/>
    </row>
    <row r="1184" ht="12.75">
      <c r="D1184" s="339"/>
    </row>
    <row r="1185" ht="12.75">
      <c r="D1185" s="339"/>
    </row>
    <row r="1186" ht="12.75">
      <c r="D1186" s="339"/>
    </row>
    <row r="1187" ht="12.75">
      <c r="D1187" s="339"/>
    </row>
    <row r="1188" ht="12.75">
      <c r="D1188" s="339"/>
    </row>
    <row r="1189" ht="12.75">
      <c r="D1189" s="339"/>
    </row>
    <row r="1190" ht="12.75">
      <c r="D1190" s="339"/>
    </row>
    <row r="1191" ht="12.75">
      <c r="D1191" s="339"/>
    </row>
    <row r="1192" ht="12.75">
      <c r="D1192" s="339"/>
    </row>
    <row r="1193" ht="12.75">
      <c r="D1193" s="339"/>
    </row>
    <row r="1194" ht="12.75">
      <c r="D1194" s="339"/>
    </row>
    <row r="1195" ht="12.75">
      <c r="D1195" s="339"/>
    </row>
    <row r="1196" ht="12.75">
      <c r="D1196" s="339"/>
    </row>
    <row r="1197" ht="12.75">
      <c r="D1197" s="339"/>
    </row>
    <row r="1198" ht="12.75">
      <c r="D1198" s="339"/>
    </row>
    <row r="1199" ht="12.75">
      <c r="D1199" s="339"/>
    </row>
    <row r="1200" ht="12.75">
      <c r="D1200" s="339"/>
    </row>
    <row r="1201" ht="12.75">
      <c r="D1201" s="339"/>
    </row>
    <row r="1202" ht="12.75">
      <c r="D1202" s="339"/>
    </row>
    <row r="1203" ht="12.75">
      <c r="D1203" s="339"/>
    </row>
    <row r="1204" ht="12.75">
      <c r="D1204" s="339"/>
    </row>
    <row r="1205" ht="12.75">
      <c r="D1205" s="339"/>
    </row>
    <row r="1206" ht="12.75">
      <c r="D1206" s="339"/>
    </row>
    <row r="1207" ht="12.75">
      <c r="D1207" s="339"/>
    </row>
    <row r="1208" ht="12.75">
      <c r="D1208" s="339"/>
    </row>
    <row r="1209" ht="12.75">
      <c r="D1209" s="339"/>
    </row>
    <row r="1210" ht="12.75">
      <c r="D1210" s="339"/>
    </row>
    <row r="1211" ht="12.75">
      <c r="D1211" s="339"/>
    </row>
    <row r="1212" ht="12.75">
      <c r="D1212" s="339"/>
    </row>
    <row r="1213" ht="12.75">
      <c r="D1213" s="339"/>
    </row>
    <row r="1214" ht="12.75">
      <c r="D1214" s="339"/>
    </row>
    <row r="1215" ht="12.75">
      <c r="D1215" s="339"/>
    </row>
    <row r="1216" ht="12.75">
      <c r="D1216" s="339"/>
    </row>
    <row r="1217" ht="12.75">
      <c r="D1217" s="339"/>
    </row>
    <row r="1218" ht="12.75">
      <c r="D1218" s="339"/>
    </row>
    <row r="1219" ht="12.75">
      <c r="D1219" s="339"/>
    </row>
    <row r="1220" ht="12.75">
      <c r="D1220" s="339"/>
    </row>
    <row r="1221" ht="12.75">
      <c r="D1221" s="339"/>
    </row>
    <row r="1222" ht="12.75">
      <c r="D1222" s="339"/>
    </row>
    <row r="1223" ht="12.75">
      <c r="D1223" s="339"/>
    </row>
    <row r="1224" ht="12.75">
      <c r="D1224" s="339"/>
    </row>
    <row r="1225" ht="12.75">
      <c r="D1225" s="339"/>
    </row>
    <row r="1226" ht="12.75">
      <c r="D1226" s="339"/>
    </row>
    <row r="1227" ht="12.75">
      <c r="D1227" s="339"/>
    </row>
    <row r="1228" ht="12.75">
      <c r="D1228" s="339"/>
    </row>
    <row r="1229" ht="12.75">
      <c r="D1229" s="339"/>
    </row>
    <row r="1230" ht="12.75">
      <c r="D1230" s="339"/>
    </row>
    <row r="1231" ht="12.75">
      <c r="D1231" s="339"/>
    </row>
    <row r="1232" ht="12.75">
      <c r="D1232" s="339"/>
    </row>
    <row r="1233" ht="12.75">
      <c r="D1233" s="339"/>
    </row>
    <row r="1234" ht="12.75">
      <c r="D1234" s="339"/>
    </row>
    <row r="1235" ht="12.75">
      <c r="D1235" s="339"/>
    </row>
    <row r="1236" ht="12.75">
      <c r="D1236" s="339"/>
    </row>
    <row r="1237" ht="12.75">
      <c r="D1237" s="339"/>
    </row>
    <row r="1238" ht="12.75">
      <c r="D1238" s="339"/>
    </row>
    <row r="1239" ht="12.75">
      <c r="D1239" s="339"/>
    </row>
    <row r="1240" ht="12.75">
      <c r="D1240" s="339"/>
    </row>
    <row r="1241" ht="12.75">
      <c r="D1241" s="339"/>
    </row>
    <row r="1242" ht="12.75">
      <c r="D1242" s="339"/>
    </row>
    <row r="1243" ht="12.75">
      <c r="D1243" s="339"/>
    </row>
    <row r="1244" ht="12.75">
      <c r="D1244" s="339"/>
    </row>
    <row r="1245" ht="12.75">
      <c r="D1245" s="339"/>
    </row>
    <row r="1246" ht="12.75">
      <c r="D1246" s="339"/>
    </row>
    <row r="1247" ht="12.75">
      <c r="D1247" s="339"/>
    </row>
    <row r="1248" ht="12.75">
      <c r="D1248" s="339"/>
    </row>
    <row r="1249" ht="12.75">
      <c r="D1249" s="339"/>
    </row>
    <row r="1250" ht="12.75">
      <c r="D1250" s="339"/>
    </row>
    <row r="1251" ht="12.75">
      <c r="D1251" s="339"/>
    </row>
    <row r="1252" ht="12.75">
      <c r="D1252" s="339"/>
    </row>
    <row r="1253" ht="12.75">
      <c r="D1253" s="339"/>
    </row>
    <row r="1254" ht="12.75">
      <c r="D1254" s="339"/>
    </row>
    <row r="1255" ht="12.75">
      <c r="D1255" s="339"/>
    </row>
    <row r="1256" ht="12.75">
      <c r="D1256" s="339"/>
    </row>
    <row r="1257" ht="12.75">
      <c r="D1257" s="339"/>
    </row>
    <row r="1258" ht="12.75">
      <c r="D1258" s="339"/>
    </row>
    <row r="1259" ht="12.75">
      <c r="D1259" s="339"/>
    </row>
    <row r="1260" ht="12.75">
      <c r="D1260" s="339"/>
    </row>
    <row r="1261" ht="12.75">
      <c r="D1261" s="339"/>
    </row>
    <row r="1262" ht="12.75">
      <c r="D1262" s="339"/>
    </row>
    <row r="1263" ht="12.75">
      <c r="D1263" s="339"/>
    </row>
    <row r="1264" ht="12.75">
      <c r="D1264" s="339"/>
    </row>
    <row r="1265" ht="12.75">
      <c r="D1265" s="339"/>
    </row>
    <row r="1266" ht="12.75">
      <c r="D1266" s="339"/>
    </row>
    <row r="1267" ht="12.75">
      <c r="D1267" s="339"/>
    </row>
    <row r="1268" ht="12.75">
      <c r="D1268" s="339"/>
    </row>
    <row r="1269" ht="12.75">
      <c r="D1269" s="339"/>
    </row>
    <row r="1270" ht="12.75">
      <c r="D1270" s="339"/>
    </row>
    <row r="1271" ht="12.75">
      <c r="D1271" s="339"/>
    </row>
    <row r="1272" ht="12.75">
      <c r="D1272" s="339"/>
    </row>
    <row r="1273" ht="12.75">
      <c r="D1273" s="339"/>
    </row>
    <row r="1274" ht="12.75">
      <c r="D1274" s="339"/>
    </row>
    <row r="1275" ht="12.75">
      <c r="D1275" s="339"/>
    </row>
    <row r="1276" ht="12.75">
      <c r="D1276" s="339"/>
    </row>
    <row r="1277" ht="12.75">
      <c r="D1277" s="339"/>
    </row>
    <row r="1278" ht="12.75">
      <c r="D1278" s="339"/>
    </row>
    <row r="1279" ht="12.75">
      <c r="D1279" s="339"/>
    </row>
    <row r="1280" ht="12.75">
      <c r="D1280" s="339"/>
    </row>
    <row r="1281" ht="12.75">
      <c r="D1281" s="339"/>
    </row>
    <row r="1282" ht="12.75">
      <c r="D1282" s="339"/>
    </row>
    <row r="1283" ht="12.75">
      <c r="D1283" s="339"/>
    </row>
    <row r="1284" ht="12.75">
      <c r="D1284" s="339"/>
    </row>
    <row r="1285" ht="12.75">
      <c r="D1285" s="339"/>
    </row>
    <row r="1286" ht="12.75">
      <c r="D1286" s="339"/>
    </row>
    <row r="1287" ht="12.75">
      <c r="D1287" s="339"/>
    </row>
    <row r="1288" ht="12.75">
      <c r="D1288" s="339"/>
    </row>
    <row r="1289" ht="12.75">
      <c r="D1289" s="339"/>
    </row>
    <row r="1290" ht="12.75">
      <c r="D1290" s="339"/>
    </row>
    <row r="1291" ht="12.75">
      <c r="D1291" s="339"/>
    </row>
    <row r="1292" ht="12.75">
      <c r="D1292" s="339"/>
    </row>
    <row r="1293" ht="12.75">
      <c r="D1293" s="339"/>
    </row>
    <row r="1294" ht="12.75">
      <c r="D1294" s="339"/>
    </row>
    <row r="1295" ht="12.75">
      <c r="D1295" s="339"/>
    </row>
    <row r="1296" ht="12.75">
      <c r="D1296" s="339"/>
    </row>
    <row r="1297" ht="12.75">
      <c r="D1297" s="339"/>
    </row>
    <row r="1298" ht="12.75">
      <c r="D1298" s="339"/>
    </row>
    <row r="1299" ht="12.75">
      <c r="D1299" s="339"/>
    </row>
    <row r="1300" ht="12.75">
      <c r="D1300" s="339"/>
    </row>
    <row r="1301" ht="12.75">
      <c r="D1301" s="339"/>
    </row>
    <row r="1302" ht="12.75">
      <c r="D1302" s="339"/>
    </row>
    <row r="1303" ht="12.75">
      <c r="D1303" s="339"/>
    </row>
    <row r="1304" ht="12.75">
      <c r="D1304" s="339"/>
    </row>
    <row r="1305" ht="12.75">
      <c r="D1305" s="339"/>
    </row>
    <row r="1306" ht="12.75">
      <c r="D1306" s="339"/>
    </row>
    <row r="1307" ht="12.75">
      <c r="D1307" s="339"/>
    </row>
    <row r="1308" ht="12.75">
      <c r="D1308" s="339"/>
    </row>
    <row r="1309" ht="12.75">
      <c r="D1309" s="339"/>
    </row>
    <row r="1310" ht="12.75">
      <c r="D1310" s="339"/>
    </row>
    <row r="1311" ht="12.75">
      <c r="D1311" s="339"/>
    </row>
    <row r="1312" ht="12.75">
      <c r="D1312" s="339"/>
    </row>
    <row r="1313" ht="12.75">
      <c r="D1313" s="339"/>
    </row>
    <row r="1314" ht="12.75">
      <c r="D1314" s="339"/>
    </row>
    <row r="1315" ht="12.75">
      <c r="D1315" s="339"/>
    </row>
    <row r="1316" ht="12.75">
      <c r="D1316" s="339"/>
    </row>
    <row r="1317" ht="12.75">
      <c r="D1317" s="339"/>
    </row>
    <row r="1318" ht="12.75">
      <c r="D1318" s="339"/>
    </row>
    <row r="1319" ht="12.75">
      <c r="D1319" s="339"/>
    </row>
    <row r="1320" ht="12.75">
      <c r="D1320" s="339"/>
    </row>
    <row r="1321" ht="12.75">
      <c r="D1321" s="339"/>
    </row>
    <row r="1322" ht="12.75">
      <c r="D1322" s="339"/>
    </row>
    <row r="1323" ht="12.75">
      <c r="D1323" s="339"/>
    </row>
    <row r="1324" ht="12.75">
      <c r="D1324" s="339"/>
    </row>
    <row r="1325" ht="12.75">
      <c r="D1325" s="339"/>
    </row>
    <row r="1326" ht="12.75">
      <c r="D1326" s="339"/>
    </row>
    <row r="1327" ht="12.75">
      <c r="D1327" s="339"/>
    </row>
    <row r="1328" ht="12.75">
      <c r="D1328" s="339"/>
    </row>
    <row r="1329" ht="12.75">
      <c r="D1329" s="339"/>
    </row>
    <row r="1330" ht="12.75">
      <c r="D1330" s="339"/>
    </row>
    <row r="1331" ht="12.75">
      <c r="D1331" s="339"/>
    </row>
    <row r="1332" ht="12.75">
      <c r="D1332" s="339"/>
    </row>
    <row r="1333" ht="12.75">
      <c r="D1333" s="339"/>
    </row>
    <row r="1334" ht="12.75">
      <c r="D1334" s="339"/>
    </row>
    <row r="1335" ht="12.75">
      <c r="D1335" s="339"/>
    </row>
    <row r="1336" ht="12.75">
      <c r="D1336" s="339"/>
    </row>
    <row r="1337" ht="12.75">
      <c r="D1337" s="339"/>
    </row>
    <row r="1338" ht="12.75">
      <c r="D1338" s="339"/>
    </row>
    <row r="1339" ht="12.75">
      <c r="D1339" s="339"/>
    </row>
    <row r="1340" ht="12.75">
      <c r="D1340" s="339"/>
    </row>
    <row r="1341" ht="12.75">
      <c r="D1341" s="339"/>
    </row>
    <row r="1342" ht="12.75">
      <c r="D1342" s="339"/>
    </row>
    <row r="1343" ht="12.75">
      <c r="D1343" s="339"/>
    </row>
    <row r="1344" ht="12.75">
      <c r="D1344" s="339"/>
    </row>
    <row r="1345" ht="12.75">
      <c r="D1345" s="339"/>
    </row>
    <row r="1346" ht="12.75">
      <c r="D1346" s="339"/>
    </row>
    <row r="1347" ht="12.75">
      <c r="D1347" s="339"/>
    </row>
    <row r="1348" ht="12.75">
      <c r="D1348" s="339"/>
    </row>
    <row r="1349" ht="12.75">
      <c r="D1349" s="339"/>
    </row>
    <row r="1350" ht="12.75">
      <c r="D1350" s="339"/>
    </row>
    <row r="1351" ht="12.75">
      <c r="D1351" s="339"/>
    </row>
    <row r="1352" ht="12.75">
      <c r="D1352" s="339"/>
    </row>
    <row r="1353" ht="12.75">
      <c r="D1353" s="339"/>
    </row>
    <row r="1354" ht="12.75">
      <c r="D1354" s="339"/>
    </row>
    <row r="1355" ht="12.75">
      <c r="D1355" s="339"/>
    </row>
    <row r="1356" ht="12.75">
      <c r="D1356" s="339"/>
    </row>
    <row r="1357" ht="12.75">
      <c r="D1357" s="339"/>
    </row>
    <row r="1358" ht="12.75">
      <c r="D1358" s="339"/>
    </row>
    <row r="1359" ht="12.75">
      <c r="D1359" s="339"/>
    </row>
    <row r="1360" ht="12.75">
      <c r="D1360" s="339"/>
    </row>
    <row r="1361" ht="12.75">
      <c r="D1361" s="339"/>
    </row>
    <row r="1362" ht="12.75">
      <c r="D1362" s="339"/>
    </row>
    <row r="1363" ht="12.75">
      <c r="D1363" s="339"/>
    </row>
    <row r="1364" ht="12.75">
      <c r="D1364" s="339"/>
    </row>
    <row r="1365" ht="12.75">
      <c r="D1365" s="339"/>
    </row>
    <row r="1366" ht="12.75">
      <c r="D1366" s="339"/>
    </row>
    <row r="1367" ht="12.75">
      <c r="D1367" s="339"/>
    </row>
    <row r="1368" ht="12.75">
      <c r="D1368" s="339"/>
    </row>
    <row r="1369" ht="12.75">
      <c r="D1369" s="339"/>
    </row>
    <row r="1370" ht="12.75">
      <c r="D1370" s="339"/>
    </row>
    <row r="1371" ht="12.75">
      <c r="D1371" s="339"/>
    </row>
    <row r="1372" ht="12.75">
      <c r="D1372" s="339"/>
    </row>
    <row r="1373" ht="12.75">
      <c r="D1373" s="339"/>
    </row>
    <row r="1374" ht="12.75">
      <c r="D1374" s="339"/>
    </row>
    <row r="1375" ht="12.75">
      <c r="D1375" s="339"/>
    </row>
    <row r="1376" ht="12.75">
      <c r="D1376" s="339"/>
    </row>
    <row r="1377" ht="12.75">
      <c r="D1377" s="339"/>
    </row>
    <row r="1378" ht="12.75">
      <c r="D1378" s="339"/>
    </row>
    <row r="1379" ht="12.75">
      <c r="D1379" s="339"/>
    </row>
    <row r="1380" ht="12.75">
      <c r="D1380" s="339"/>
    </row>
    <row r="1381" ht="12.75">
      <c r="D1381" s="339"/>
    </row>
    <row r="1382" ht="12.75">
      <c r="D1382" s="339"/>
    </row>
    <row r="1383" ht="12.75">
      <c r="D1383" s="339"/>
    </row>
    <row r="1384" ht="12.75">
      <c r="D1384" s="339"/>
    </row>
    <row r="1385" ht="12.75">
      <c r="D1385" s="339"/>
    </row>
    <row r="1386" ht="12.75">
      <c r="D1386" s="339"/>
    </row>
    <row r="1387" ht="12.75">
      <c r="D1387" s="339"/>
    </row>
    <row r="1388" ht="12.75">
      <c r="D1388" s="339"/>
    </row>
    <row r="1389" ht="12.75">
      <c r="D1389" s="339"/>
    </row>
    <row r="1390" ht="12.75">
      <c r="D1390" s="339"/>
    </row>
    <row r="1391" ht="12.75">
      <c r="D1391" s="339"/>
    </row>
    <row r="1392" ht="12.75">
      <c r="D1392" s="339"/>
    </row>
    <row r="1393" ht="12.75">
      <c r="D1393" s="339"/>
    </row>
    <row r="1394" ht="12.75">
      <c r="D1394" s="339"/>
    </row>
    <row r="1395" ht="12.75">
      <c r="D1395" s="339"/>
    </row>
    <row r="1396" ht="12.75">
      <c r="D1396" s="339"/>
    </row>
    <row r="1397" ht="12.75">
      <c r="D1397" s="339"/>
    </row>
    <row r="1398" ht="12.75">
      <c r="D1398" s="339"/>
    </row>
    <row r="1399" ht="12.75">
      <c r="D1399" s="339"/>
    </row>
    <row r="1400" ht="12.75">
      <c r="D1400" s="339"/>
    </row>
    <row r="1401" ht="12.75">
      <c r="D1401" s="339"/>
    </row>
    <row r="1402" ht="12.75">
      <c r="D1402" s="339"/>
    </row>
    <row r="1403" ht="12.75">
      <c r="D1403" s="339"/>
    </row>
    <row r="1404" ht="12.75">
      <c r="D1404" s="339"/>
    </row>
    <row r="1405" ht="12.75">
      <c r="D1405" s="339"/>
    </row>
    <row r="1406" ht="12.75">
      <c r="D1406" s="339"/>
    </row>
    <row r="1407" ht="12.75">
      <c r="D1407" s="339"/>
    </row>
    <row r="1408" ht="12.75">
      <c r="D1408" s="339"/>
    </row>
    <row r="1409" ht="12.75">
      <c r="D1409" s="339"/>
    </row>
    <row r="1410" ht="12.75">
      <c r="D1410" s="339"/>
    </row>
    <row r="1411" ht="12.75">
      <c r="D1411" s="339"/>
    </row>
    <row r="1412" ht="12.75">
      <c r="D1412" s="339"/>
    </row>
    <row r="1413" ht="12.75">
      <c r="D1413" s="339"/>
    </row>
    <row r="1414" ht="12.75">
      <c r="D1414" s="339"/>
    </row>
    <row r="1415" ht="12.75">
      <c r="D1415" s="339"/>
    </row>
    <row r="1416" ht="12.75">
      <c r="D1416" s="339"/>
    </row>
    <row r="1417" ht="12.75">
      <c r="D1417" s="339"/>
    </row>
    <row r="1418" ht="12.75">
      <c r="D1418" s="339"/>
    </row>
    <row r="1419" ht="12.75">
      <c r="D1419" s="339"/>
    </row>
    <row r="1420" ht="12.75">
      <c r="D1420" s="339"/>
    </row>
    <row r="1421" ht="12.75">
      <c r="D1421" s="339"/>
    </row>
    <row r="1422" ht="12.75">
      <c r="D1422" s="339"/>
    </row>
    <row r="1423" ht="12.75">
      <c r="D1423" s="339"/>
    </row>
    <row r="1424" ht="12.75">
      <c r="D1424" s="339"/>
    </row>
    <row r="1425" ht="12.75">
      <c r="D1425" s="339"/>
    </row>
    <row r="1426" ht="12.75">
      <c r="D1426" s="339"/>
    </row>
    <row r="1427" ht="12.75">
      <c r="D1427" s="339"/>
    </row>
    <row r="1428" ht="12.75">
      <c r="D1428" s="339"/>
    </row>
    <row r="1429" ht="12.75">
      <c r="D1429" s="339"/>
    </row>
    <row r="1430" ht="12.75">
      <c r="D1430" s="339"/>
    </row>
    <row r="1431" ht="12.75">
      <c r="D1431" s="339"/>
    </row>
    <row r="1432" ht="12.75">
      <c r="D1432" s="339"/>
    </row>
    <row r="1433" ht="12.75">
      <c r="D1433" s="339"/>
    </row>
    <row r="1434" ht="12.75">
      <c r="D1434" s="339"/>
    </row>
    <row r="1435" ht="12.75">
      <c r="D1435" s="339"/>
    </row>
    <row r="1436" ht="12.75">
      <c r="D1436" s="339"/>
    </row>
    <row r="1437" ht="12.75">
      <c r="D1437" s="339"/>
    </row>
    <row r="1438" ht="12.75">
      <c r="D1438" s="339"/>
    </row>
    <row r="1439" ht="12.75">
      <c r="D1439" s="339"/>
    </row>
    <row r="1440" ht="12.75">
      <c r="D1440" s="339"/>
    </row>
    <row r="1441" ht="12.75">
      <c r="D1441" s="339"/>
    </row>
    <row r="1442" ht="12.75">
      <c r="D1442" s="339"/>
    </row>
    <row r="1443" ht="12.75">
      <c r="D1443" s="339"/>
    </row>
    <row r="1444" ht="12.75">
      <c r="D1444" s="339"/>
    </row>
    <row r="1445" ht="12.75">
      <c r="D1445" s="339"/>
    </row>
    <row r="1446" ht="12.75">
      <c r="D1446" s="339"/>
    </row>
    <row r="1447" ht="12.75">
      <c r="D1447" s="339"/>
    </row>
    <row r="1448" ht="12.75">
      <c r="D1448" s="339"/>
    </row>
    <row r="1449" ht="12.75">
      <c r="D1449" s="339"/>
    </row>
    <row r="1450" ht="12.75">
      <c r="D1450" s="339"/>
    </row>
    <row r="1451" ht="12.75">
      <c r="D1451" s="339"/>
    </row>
    <row r="1452" ht="12.75">
      <c r="D1452" s="339"/>
    </row>
    <row r="1453" ht="12.75">
      <c r="D1453" s="339"/>
    </row>
    <row r="1454" ht="12.75">
      <c r="D1454" s="339"/>
    </row>
    <row r="1455" ht="12.75">
      <c r="D1455" s="339"/>
    </row>
    <row r="1456" ht="12.75">
      <c r="D1456" s="339"/>
    </row>
    <row r="1457" ht="12.75">
      <c r="D1457" s="339"/>
    </row>
    <row r="1458" ht="12.75">
      <c r="D1458" s="339"/>
    </row>
    <row r="1459" ht="12.75">
      <c r="D1459" s="339"/>
    </row>
    <row r="1460" ht="12.75">
      <c r="D1460" s="339"/>
    </row>
    <row r="1461" ht="12.75">
      <c r="D1461" s="339"/>
    </row>
    <row r="1462" ht="12.75">
      <c r="D1462" s="339"/>
    </row>
    <row r="1463" ht="12.75">
      <c r="D1463" s="339"/>
    </row>
    <row r="1464" ht="12.75">
      <c r="D1464" s="339"/>
    </row>
    <row r="1465" ht="12.75">
      <c r="D1465" s="339"/>
    </row>
    <row r="1466" ht="12.75">
      <c r="D1466" s="339"/>
    </row>
    <row r="1467" ht="12.75">
      <c r="D1467" s="339"/>
    </row>
    <row r="1468" ht="12.75">
      <c r="D1468" s="339"/>
    </row>
    <row r="1469" ht="12.75">
      <c r="D1469" s="339"/>
    </row>
    <row r="1470" ht="12.75">
      <c r="D1470" s="339"/>
    </row>
    <row r="1471" ht="12.75">
      <c r="D1471" s="339"/>
    </row>
    <row r="1472" ht="12.75">
      <c r="D1472" s="339"/>
    </row>
    <row r="1473" ht="12.75">
      <c r="D1473" s="339"/>
    </row>
    <row r="1474" ht="12.75">
      <c r="D1474" s="339"/>
    </row>
    <row r="1475" ht="12.75">
      <c r="D1475" s="339"/>
    </row>
    <row r="1476" ht="12.75">
      <c r="D1476" s="339"/>
    </row>
    <row r="1477" ht="12.75">
      <c r="D1477" s="339"/>
    </row>
    <row r="1478" ht="12.75">
      <c r="D1478" s="339"/>
    </row>
    <row r="1479" ht="12.75">
      <c r="D1479" s="339"/>
    </row>
    <row r="1480" ht="12.75">
      <c r="D1480" s="339"/>
    </row>
    <row r="1481" ht="12.75">
      <c r="D1481" s="339"/>
    </row>
    <row r="1482" ht="12.75">
      <c r="D1482" s="339"/>
    </row>
    <row r="1483" ht="12.75">
      <c r="D1483" s="339"/>
    </row>
    <row r="1484" ht="12.75">
      <c r="D1484" s="339"/>
    </row>
    <row r="1485" ht="12.75">
      <c r="D1485" s="339"/>
    </row>
    <row r="1486" ht="12.75">
      <c r="D1486" s="339"/>
    </row>
    <row r="1487" ht="12.75">
      <c r="D1487" s="339"/>
    </row>
    <row r="1488" ht="12.75">
      <c r="D1488" s="339"/>
    </row>
    <row r="1489" ht="12.75">
      <c r="D1489" s="339"/>
    </row>
    <row r="1490" ht="12.75">
      <c r="D1490" s="339"/>
    </row>
    <row r="1491" ht="12.75">
      <c r="D1491" s="339"/>
    </row>
    <row r="1492" ht="12.75">
      <c r="D1492" s="339"/>
    </row>
    <row r="1493" ht="12.75">
      <c r="D1493" s="339"/>
    </row>
    <row r="1494" ht="12.75">
      <c r="D1494" s="339"/>
    </row>
    <row r="1495" ht="12.75">
      <c r="D1495" s="339"/>
    </row>
    <row r="1496" ht="12.75">
      <c r="D1496" s="339"/>
    </row>
    <row r="1497" ht="12.75">
      <c r="D1497" s="339"/>
    </row>
    <row r="1498" ht="12.75">
      <c r="D1498" s="339"/>
    </row>
    <row r="1499" ht="12.75">
      <c r="D1499" s="339"/>
    </row>
    <row r="1500" ht="12.75">
      <c r="D1500" s="339"/>
    </row>
    <row r="1501" ht="12.75">
      <c r="D1501" s="339"/>
    </row>
    <row r="1502" ht="12.75">
      <c r="D1502" s="339"/>
    </row>
    <row r="1503" ht="12.75">
      <c r="D1503" s="339"/>
    </row>
    <row r="1504" ht="12.75">
      <c r="D1504" s="339"/>
    </row>
    <row r="1505" ht="12.75">
      <c r="D1505" s="339"/>
    </row>
    <row r="1506" ht="12.75">
      <c r="D1506" s="339"/>
    </row>
    <row r="1507" ht="12.75">
      <c r="D1507" s="339"/>
    </row>
    <row r="1508" ht="12.75">
      <c r="D1508" s="339"/>
    </row>
    <row r="1509" ht="12.75">
      <c r="D1509" s="339"/>
    </row>
    <row r="1510" ht="12.75">
      <c r="D1510" s="339"/>
    </row>
    <row r="1511" ht="12.75">
      <c r="D1511" s="339"/>
    </row>
    <row r="1512" ht="12.75">
      <c r="D1512" s="339"/>
    </row>
    <row r="1513" ht="12.75">
      <c r="D1513" s="339"/>
    </row>
    <row r="1514" ht="12.75">
      <c r="D1514" s="339"/>
    </row>
    <row r="1515" ht="12.75">
      <c r="D1515" s="339"/>
    </row>
    <row r="1516" ht="12.75">
      <c r="D1516" s="339"/>
    </row>
    <row r="1517" ht="12.75">
      <c r="D1517" s="339"/>
    </row>
    <row r="1518" ht="12.75">
      <c r="D1518" s="339"/>
    </row>
    <row r="1519" ht="12.75">
      <c r="D1519" s="339"/>
    </row>
    <row r="1520" ht="12.75">
      <c r="D1520" s="339"/>
    </row>
    <row r="1521" ht="12.75">
      <c r="D1521" s="339"/>
    </row>
    <row r="1522" ht="12.75">
      <c r="D1522" s="339"/>
    </row>
    <row r="1523" ht="12.75">
      <c r="D1523" s="339"/>
    </row>
    <row r="1524" ht="12.75">
      <c r="D1524" s="339"/>
    </row>
    <row r="1525" ht="12.75">
      <c r="D1525" s="339"/>
    </row>
    <row r="1526" ht="12.75">
      <c r="D1526" s="339"/>
    </row>
    <row r="1527" ht="12.75">
      <c r="D1527" s="339"/>
    </row>
    <row r="1528" ht="12.75">
      <c r="D1528" s="339"/>
    </row>
    <row r="1529" ht="12.75">
      <c r="D1529" s="339"/>
    </row>
    <row r="1530" ht="12.75">
      <c r="D1530" s="339"/>
    </row>
    <row r="1531" ht="12.75">
      <c r="D1531" s="339"/>
    </row>
    <row r="1532" ht="12.75">
      <c r="D1532" s="339"/>
    </row>
    <row r="1533" ht="12.75">
      <c r="D1533" s="339"/>
    </row>
    <row r="1534" ht="12.75">
      <c r="D1534" s="339"/>
    </row>
    <row r="1535" ht="12.75">
      <c r="D1535" s="339"/>
    </row>
    <row r="1536" ht="12.75">
      <c r="D1536" s="339"/>
    </row>
    <row r="1537" ht="12.75">
      <c r="D1537" s="339"/>
    </row>
    <row r="1538" ht="12.75">
      <c r="D1538" s="339"/>
    </row>
    <row r="1539" ht="12.75">
      <c r="D1539" s="339"/>
    </row>
    <row r="1540" ht="12.75">
      <c r="D1540" s="339"/>
    </row>
    <row r="1541" ht="12.75">
      <c r="D1541" s="339"/>
    </row>
    <row r="1542" ht="12.75">
      <c r="D1542" s="339"/>
    </row>
    <row r="1543" ht="12.75">
      <c r="D1543" s="339"/>
    </row>
    <row r="1544" ht="12.75">
      <c r="D1544" s="339"/>
    </row>
    <row r="1545" ht="12.75">
      <c r="D1545" s="339"/>
    </row>
    <row r="1546" ht="12.75">
      <c r="D1546" s="339"/>
    </row>
    <row r="1547" ht="12.75">
      <c r="D1547" s="339"/>
    </row>
    <row r="1548" ht="12.75">
      <c r="D1548" s="339"/>
    </row>
    <row r="1549" ht="12.75">
      <c r="D1549" s="339"/>
    </row>
    <row r="1550" ht="12.75">
      <c r="D1550" s="339"/>
    </row>
    <row r="1551" ht="12.75">
      <c r="D1551" s="339"/>
    </row>
    <row r="1552" ht="12.75">
      <c r="D1552" s="339"/>
    </row>
    <row r="1553" ht="12.75">
      <c r="D1553" s="339"/>
    </row>
    <row r="1554" ht="12.75">
      <c r="D1554" s="339"/>
    </row>
    <row r="1555" ht="12.75">
      <c r="D1555" s="339"/>
    </row>
    <row r="1556" ht="12.75">
      <c r="D1556" s="339"/>
    </row>
    <row r="1557" ht="12.75">
      <c r="D1557" s="339"/>
    </row>
    <row r="1558" ht="12.75">
      <c r="D1558" s="339"/>
    </row>
    <row r="1559" ht="12.75">
      <c r="D1559" s="339"/>
    </row>
    <row r="1560" ht="12.75">
      <c r="D1560" s="339"/>
    </row>
    <row r="1561" ht="12.75">
      <c r="D1561" s="339"/>
    </row>
    <row r="1562" ht="12.75">
      <c r="D1562" s="339"/>
    </row>
    <row r="1563" ht="12.75">
      <c r="D1563" s="339"/>
    </row>
    <row r="1564" ht="12.75">
      <c r="D1564" s="339"/>
    </row>
    <row r="1565" ht="12.75">
      <c r="D1565" s="339"/>
    </row>
    <row r="1566" ht="12.75">
      <c r="D1566" s="339"/>
    </row>
    <row r="1567" ht="12.75">
      <c r="D1567" s="339"/>
    </row>
    <row r="1568" ht="12.75">
      <c r="D1568" s="339"/>
    </row>
    <row r="1569" ht="12.75">
      <c r="D1569" s="339"/>
    </row>
    <row r="1570" ht="12.75">
      <c r="D1570" s="339"/>
    </row>
    <row r="1571" ht="12.75">
      <c r="D1571" s="339"/>
    </row>
    <row r="1572" ht="12.75">
      <c r="D1572" s="339"/>
    </row>
    <row r="1573" ht="12.75">
      <c r="D1573" s="339"/>
    </row>
    <row r="1574" ht="12.75">
      <c r="D1574" s="339"/>
    </row>
    <row r="1575" ht="12.75">
      <c r="D1575" s="339"/>
    </row>
    <row r="1576" ht="12.75">
      <c r="D1576" s="339"/>
    </row>
    <row r="1577" ht="12.75">
      <c r="D1577" s="339"/>
    </row>
    <row r="1578" ht="12.75">
      <c r="D1578" s="339"/>
    </row>
    <row r="1579" ht="12.75">
      <c r="D1579" s="339"/>
    </row>
    <row r="1580" ht="12.75">
      <c r="D1580" s="339"/>
    </row>
    <row r="1581" ht="12.75">
      <c r="D1581" s="339"/>
    </row>
    <row r="1582" ht="12.75">
      <c r="D1582" s="339"/>
    </row>
    <row r="1583" ht="12.75">
      <c r="D1583" s="339"/>
    </row>
    <row r="1584" ht="12.75">
      <c r="D1584" s="339"/>
    </row>
    <row r="1585" ht="12.75">
      <c r="D1585" s="339"/>
    </row>
    <row r="1586" ht="12.75">
      <c r="D1586" s="339"/>
    </row>
    <row r="1587" ht="12.75">
      <c r="D1587" s="339"/>
    </row>
    <row r="1588" ht="12.75">
      <c r="D1588" s="339"/>
    </row>
    <row r="1589" ht="12.75">
      <c r="D1589" s="339"/>
    </row>
    <row r="1590" ht="12.75">
      <c r="D1590" s="339"/>
    </row>
    <row r="1591" ht="12.75">
      <c r="D1591" s="339"/>
    </row>
    <row r="1592" ht="12.75">
      <c r="D1592" s="339"/>
    </row>
    <row r="1593" ht="12.75">
      <c r="D1593" s="339"/>
    </row>
    <row r="1594" ht="12.75">
      <c r="D1594" s="339"/>
    </row>
    <row r="1595" ht="12.75">
      <c r="D1595" s="339"/>
    </row>
    <row r="1596" ht="12.75">
      <c r="D1596" s="339"/>
    </row>
    <row r="1597" ht="12.75">
      <c r="D1597" s="339"/>
    </row>
    <row r="1598" ht="12.75">
      <c r="D1598" s="339"/>
    </row>
    <row r="1599" ht="12.75">
      <c r="D1599" s="339"/>
    </row>
    <row r="1600" ht="12.75">
      <c r="D1600" s="339"/>
    </row>
    <row r="1601" ht="12.75">
      <c r="D1601" s="339"/>
    </row>
    <row r="1602" ht="12.75">
      <c r="D1602" s="339"/>
    </row>
    <row r="1603" ht="12.75">
      <c r="D1603" s="339"/>
    </row>
    <row r="1604" ht="12.75">
      <c r="D1604" s="339"/>
    </row>
    <row r="1605" ht="12.75">
      <c r="D1605" s="339"/>
    </row>
    <row r="1606" ht="12.75">
      <c r="D1606" s="339"/>
    </row>
    <row r="1607" ht="12.75">
      <c r="D1607" s="339"/>
    </row>
    <row r="1608" ht="12.75">
      <c r="D1608" s="339"/>
    </row>
    <row r="1609" ht="12.75">
      <c r="D1609" s="339"/>
    </row>
    <row r="1610" ht="12.75">
      <c r="D1610" s="339"/>
    </row>
    <row r="1611" ht="12.75">
      <c r="D1611" s="339"/>
    </row>
    <row r="1612" ht="12.75">
      <c r="D1612" s="339"/>
    </row>
    <row r="1613" ht="12.75">
      <c r="D1613" s="339"/>
    </row>
    <row r="1614" ht="12.75">
      <c r="D1614" s="339"/>
    </row>
    <row r="1615" ht="12.75">
      <c r="D1615" s="339"/>
    </row>
    <row r="1616" ht="12.75">
      <c r="D1616" s="339"/>
    </row>
    <row r="1617" ht="12.75">
      <c r="D1617" s="339"/>
    </row>
    <row r="1618" ht="12.75">
      <c r="D1618" s="339"/>
    </row>
    <row r="1619" ht="12.75">
      <c r="D1619" s="339"/>
    </row>
    <row r="1620" ht="12.75">
      <c r="D1620" s="339"/>
    </row>
    <row r="1621" ht="12.75">
      <c r="D1621" s="339"/>
    </row>
    <row r="1622" ht="12.75">
      <c r="D1622" s="339"/>
    </row>
    <row r="1623" ht="12.75">
      <c r="D1623" s="339"/>
    </row>
    <row r="1624" ht="12.75">
      <c r="D1624" s="339"/>
    </row>
    <row r="1625" ht="12.75">
      <c r="D1625" s="339"/>
    </row>
    <row r="1626" ht="12.75">
      <c r="D1626" s="339"/>
    </row>
    <row r="1627" ht="12.75">
      <c r="D1627" s="339"/>
    </row>
    <row r="1628" ht="12.75">
      <c r="D1628" s="339"/>
    </row>
    <row r="1629" ht="12.75">
      <c r="D1629" s="339"/>
    </row>
    <row r="1630" ht="12.75">
      <c r="D1630" s="339"/>
    </row>
    <row r="1631" ht="12.75">
      <c r="D1631" s="339"/>
    </row>
    <row r="1632" ht="12.75">
      <c r="D1632" s="339"/>
    </row>
    <row r="1633" ht="12.75">
      <c r="D1633" s="339"/>
    </row>
    <row r="1634" ht="12.75">
      <c r="D1634" s="339"/>
    </row>
    <row r="1635" ht="12.75">
      <c r="D1635" s="339"/>
    </row>
    <row r="1636" ht="12.75">
      <c r="D1636" s="339"/>
    </row>
    <row r="1637" ht="12.75">
      <c r="D1637" s="339"/>
    </row>
    <row r="1638" ht="12.75">
      <c r="D1638" s="339"/>
    </row>
    <row r="1639" ht="12.75">
      <c r="D1639" s="339"/>
    </row>
    <row r="1640" ht="12.75">
      <c r="D1640" s="339"/>
    </row>
    <row r="1641" ht="12.75">
      <c r="D1641" s="339"/>
    </row>
    <row r="1642" ht="12.75">
      <c r="D1642" s="339"/>
    </row>
    <row r="1643" ht="12.75">
      <c r="D1643" s="339"/>
    </row>
    <row r="1644" ht="12.75">
      <c r="D1644" s="339"/>
    </row>
    <row r="1645" ht="12.75">
      <c r="D1645" s="339"/>
    </row>
    <row r="1646" ht="12.75">
      <c r="D1646" s="339"/>
    </row>
    <row r="1647" ht="12.75">
      <c r="D1647" s="339"/>
    </row>
    <row r="1648" ht="12.75">
      <c r="D1648" s="339"/>
    </row>
    <row r="1649" ht="12.75">
      <c r="D1649" s="339"/>
    </row>
    <row r="1650" ht="12.75">
      <c r="D1650" s="339"/>
    </row>
    <row r="1651" ht="12.75">
      <c r="D1651" s="339"/>
    </row>
    <row r="1652" ht="12.75">
      <c r="D1652" s="339"/>
    </row>
    <row r="1653" ht="12.75">
      <c r="D1653" s="339"/>
    </row>
    <row r="1654" ht="12.75">
      <c r="D1654" s="339"/>
    </row>
    <row r="1655" ht="12.75">
      <c r="D1655" s="339"/>
    </row>
    <row r="1656" ht="12.75">
      <c r="D1656" s="339"/>
    </row>
    <row r="1657" ht="12.75">
      <c r="D1657" s="339"/>
    </row>
    <row r="1658" ht="12.75">
      <c r="D1658" s="339"/>
    </row>
    <row r="1659" ht="12.75">
      <c r="D1659" s="339"/>
    </row>
    <row r="1660" ht="12.75">
      <c r="D1660" s="339"/>
    </row>
    <row r="1661" ht="12.75">
      <c r="D1661" s="339"/>
    </row>
    <row r="1662" ht="12.75">
      <c r="D1662" s="339"/>
    </row>
    <row r="1663" ht="12.75">
      <c r="D1663" s="339"/>
    </row>
    <row r="1664" ht="12.75">
      <c r="D1664" s="339"/>
    </row>
    <row r="1665" ht="12.75">
      <c r="D1665" s="339"/>
    </row>
    <row r="1666" ht="12.75">
      <c r="D1666" s="339"/>
    </row>
    <row r="1667" ht="12.75">
      <c r="D1667" s="339"/>
    </row>
    <row r="1668" ht="12.75">
      <c r="D1668" s="339"/>
    </row>
    <row r="1669" ht="12.75">
      <c r="D1669" s="339"/>
    </row>
    <row r="1670" ht="12.75">
      <c r="D1670" s="339"/>
    </row>
    <row r="1671" ht="12.75">
      <c r="D1671" s="339"/>
    </row>
    <row r="1672" ht="12.75">
      <c r="D1672" s="339"/>
    </row>
    <row r="1673" ht="12.75">
      <c r="D1673" s="339"/>
    </row>
    <row r="1674" ht="12.75">
      <c r="D1674" s="339"/>
    </row>
    <row r="1675" ht="12.75">
      <c r="D1675" s="339"/>
    </row>
    <row r="1676" ht="12.75">
      <c r="D1676" s="339"/>
    </row>
    <row r="1677" ht="12.75">
      <c r="D1677" s="339"/>
    </row>
    <row r="1678" ht="12.75">
      <c r="D1678" s="339"/>
    </row>
    <row r="1679" ht="12.75">
      <c r="D1679" s="339"/>
    </row>
    <row r="1680" ht="12.75">
      <c r="D1680" s="339"/>
    </row>
    <row r="1681" ht="12.75">
      <c r="D1681" s="339"/>
    </row>
    <row r="1682" ht="12.75">
      <c r="D1682" s="339"/>
    </row>
    <row r="1683" ht="12.75">
      <c r="D1683" s="339"/>
    </row>
    <row r="1684" ht="12.75">
      <c r="D1684" s="339"/>
    </row>
    <row r="1685" ht="12.75">
      <c r="D1685" s="339"/>
    </row>
    <row r="1686" ht="12.75">
      <c r="D1686" s="339"/>
    </row>
    <row r="1687" ht="12.75">
      <c r="D1687" s="339"/>
    </row>
    <row r="1688" ht="12.75">
      <c r="D1688" s="339"/>
    </row>
    <row r="1689" ht="12.75">
      <c r="D1689" s="339"/>
    </row>
    <row r="1690" ht="12.75">
      <c r="D1690" s="339"/>
    </row>
    <row r="1691" ht="12.75">
      <c r="D1691" s="339"/>
    </row>
    <row r="1692" ht="12.75">
      <c r="D1692" s="339"/>
    </row>
    <row r="1693" ht="12.75">
      <c r="D1693" s="339"/>
    </row>
    <row r="1694" ht="12.75">
      <c r="D1694" s="339"/>
    </row>
    <row r="1695" ht="12.75">
      <c r="D1695" s="339"/>
    </row>
    <row r="1696" ht="12.75">
      <c r="D1696" s="339"/>
    </row>
    <row r="1697" ht="12.75">
      <c r="D1697" s="339"/>
    </row>
    <row r="1698" ht="12.75">
      <c r="D1698" s="339"/>
    </row>
    <row r="1699" ht="12.75">
      <c r="D1699" s="339"/>
    </row>
    <row r="1700" ht="12.75">
      <c r="D1700" s="339"/>
    </row>
    <row r="1701" ht="12.75">
      <c r="D1701" s="339"/>
    </row>
    <row r="1702" ht="12.75">
      <c r="D1702" s="339"/>
    </row>
    <row r="1703" ht="12.75">
      <c r="D1703" s="339"/>
    </row>
    <row r="1704" ht="12.75">
      <c r="D1704" s="339"/>
    </row>
    <row r="1705" ht="12.75">
      <c r="D1705" s="339"/>
    </row>
    <row r="1706" ht="12.75">
      <c r="D1706" s="339"/>
    </row>
    <row r="1707" ht="12.75">
      <c r="D1707" s="339"/>
    </row>
    <row r="1708" ht="12.75">
      <c r="D1708" s="339"/>
    </row>
    <row r="1709" ht="12.75">
      <c r="D1709" s="339"/>
    </row>
    <row r="1710" ht="12.75">
      <c r="D1710" s="339"/>
    </row>
    <row r="1711" ht="12.75">
      <c r="D1711" s="339"/>
    </row>
    <row r="1712" ht="12.75">
      <c r="D1712" s="339"/>
    </row>
    <row r="1713" ht="12.75">
      <c r="D1713" s="339"/>
    </row>
    <row r="1714" ht="12.75">
      <c r="D1714" s="339"/>
    </row>
    <row r="1715" ht="12.75">
      <c r="D1715" s="339"/>
    </row>
    <row r="1716" ht="12.75">
      <c r="D1716" s="339"/>
    </row>
    <row r="1717" ht="12.75">
      <c r="D1717" s="339"/>
    </row>
    <row r="1718" ht="12.75">
      <c r="D1718" s="339"/>
    </row>
    <row r="1719" ht="12.75">
      <c r="D1719" s="339"/>
    </row>
    <row r="1720" ht="12.75">
      <c r="D1720" s="339"/>
    </row>
    <row r="1721" ht="12.75">
      <c r="D1721" s="339"/>
    </row>
    <row r="1722" ht="12.75">
      <c r="D1722" s="339"/>
    </row>
    <row r="1723" ht="12.75">
      <c r="D1723" s="339"/>
    </row>
    <row r="1724" ht="12.75">
      <c r="D1724" s="339"/>
    </row>
    <row r="1725" ht="12.75">
      <c r="D1725" s="339"/>
    </row>
    <row r="1726" ht="12.75">
      <c r="D1726" s="339"/>
    </row>
    <row r="1727" ht="12.75">
      <c r="D1727" s="339"/>
    </row>
    <row r="1728" ht="12.75">
      <c r="D1728" s="339"/>
    </row>
    <row r="1729" ht="12.75">
      <c r="D1729" s="339"/>
    </row>
  </sheetData>
  <mergeCells count="15">
    <mergeCell ref="A2:D2"/>
    <mergeCell ref="A98:B98"/>
    <mergeCell ref="A85:B85"/>
    <mergeCell ref="A5:B5"/>
    <mergeCell ref="A36:B36"/>
    <mergeCell ref="A209:B209"/>
    <mergeCell ref="A38:B38"/>
    <mergeCell ref="A207:B207"/>
    <mergeCell ref="A175:B175"/>
    <mergeCell ref="A201:B201"/>
    <mergeCell ref="A204:B204"/>
    <mergeCell ref="A192:B192"/>
    <mergeCell ref="A195:B195"/>
    <mergeCell ref="A199:B199"/>
    <mergeCell ref="A100:B100"/>
  </mergeCells>
  <printOptions/>
  <pageMargins left="0.84" right="0.47" top="0.64" bottom="0.68" header="0.23" footer="0.4"/>
  <pageSetup horizontalDpi="600" verticalDpi="600" orientation="portrait" paperSize="9" r:id="rId1"/>
  <headerFooter alignWithMargins="0">
    <oddFooter>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1" sqref="H11"/>
    </sheetView>
  </sheetViews>
  <sheetFormatPr defaultColWidth="9.140625" defaultRowHeight="12.75"/>
  <cols>
    <col min="1" max="1" width="14.28125" style="0" customWidth="1"/>
    <col min="2" max="2" width="33.140625" style="0" customWidth="1"/>
    <col min="3" max="3" width="7.421875" style="20" customWidth="1"/>
    <col min="4" max="4" width="9.140625" style="20" customWidth="1"/>
    <col min="5" max="5" width="7.28125" style="20" customWidth="1"/>
    <col min="6" max="6" width="9.140625" style="20" customWidth="1"/>
    <col min="7" max="7" width="7.8515625" style="20" customWidth="1"/>
    <col min="8" max="8" width="7.421875" style="20" customWidth="1"/>
    <col min="9" max="9" width="8.28125" style="20" customWidth="1"/>
    <col min="10" max="10" width="7.8515625" style="20" customWidth="1"/>
    <col min="11" max="11" width="7.421875" style="20" customWidth="1"/>
    <col min="12" max="12" width="8.57421875" style="20" customWidth="1"/>
    <col min="13" max="13" width="7.421875" style="20" customWidth="1"/>
    <col min="14" max="14" width="7.140625" style="20" customWidth="1"/>
    <col min="15" max="15" width="7.421875" style="20" customWidth="1"/>
    <col min="16" max="16" width="7.00390625" style="20" customWidth="1"/>
    <col min="17" max="17" width="7.7109375" style="20" customWidth="1"/>
    <col min="18" max="18" width="8.140625" style="20" customWidth="1"/>
    <col min="19" max="19" width="7.7109375" style="20" customWidth="1"/>
    <col min="20" max="20" width="9.140625" style="20" customWidth="1"/>
    <col min="21" max="21" width="7.421875" style="20" customWidth="1"/>
    <col min="22" max="22" width="9.140625" style="20" customWidth="1"/>
    <col min="23" max="24" width="10.140625" style="20" customWidth="1"/>
    <col min="25" max="25" width="10.00390625" style="20" customWidth="1"/>
  </cols>
  <sheetData>
    <row r="1" spans="14:15" ht="12.75">
      <c r="N1" s="327" t="s">
        <v>593</v>
      </c>
      <c r="O1" s="17"/>
    </row>
    <row r="2" ht="18">
      <c r="C2" s="87" t="s">
        <v>489</v>
      </c>
    </row>
    <row r="4" spans="1:25" ht="33.75">
      <c r="A4" s="83" t="s">
        <v>101</v>
      </c>
      <c r="B4" s="83" t="s">
        <v>102</v>
      </c>
      <c r="C4" s="90" t="s">
        <v>467</v>
      </c>
      <c r="D4" s="90" t="s">
        <v>468</v>
      </c>
      <c r="E4" s="90" t="s">
        <v>469</v>
      </c>
      <c r="F4" s="90" t="s">
        <v>470</v>
      </c>
      <c r="G4" s="90" t="s">
        <v>471</v>
      </c>
      <c r="H4" s="90" t="s">
        <v>472</v>
      </c>
      <c r="I4" s="90" t="s">
        <v>473</v>
      </c>
      <c r="J4" s="90" t="s">
        <v>474</v>
      </c>
      <c r="K4" s="90" t="s">
        <v>475</v>
      </c>
      <c r="L4" s="90" t="s">
        <v>476</v>
      </c>
      <c r="M4" s="90" t="s">
        <v>477</v>
      </c>
      <c r="N4" s="90" t="s">
        <v>478</v>
      </c>
      <c r="O4" s="90" t="s">
        <v>479</v>
      </c>
      <c r="P4" s="90" t="s">
        <v>480</v>
      </c>
      <c r="Q4" s="90" t="s">
        <v>481</v>
      </c>
      <c r="R4" s="90" t="s">
        <v>482</v>
      </c>
      <c r="S4" s="90" t="s">
        <v>483</v>
      </c>
      <c r="T4" s="90" t="s">
        <v>484</v>
      </c>
      <c r="U4" s="90" t="s">
        <v>485</v>
      </c>
      <c r="V4" s="90" t="s">
        <v>486</v>
      </c>
      <c r="W4" s="90" t="s">
        <v>487</v>
      </c>
      <c r="X4" s="90" t="s">
        <v>488</v>
      </c>
      <c r="Y4" s="90" t="s">
        <v>116</v>
      </c>
    </row>
    <row r="5" spans="1:25" ht="22.5">
      <c r="A5" s="88" t="s">
        <v>131</v>
      </c>
      <c r="B5" s="5" t="s">
        <v>234</v>
      </c>
      <c r="C5" s="91">
        <v>11500</v>
      </c>
      <c r="D5" s="91"/>
      <c r="E5" s="91"/>
      <c r="F5" s="91"/>
      <c r="G5" s="91"/>
      <c r="H5" s="91">
        <v>7865</v>
      </c>
      <c r="I5" s="91"/>
      <c r="J5" s="91"/>
      <c r="K5" s="91"/>
      <c r="L5" s="91">
        <v>30000</v>
      </c>
      <c r="M5" s="91"/>
      <c r="N5" s="91">
        <v>70000</v>
      </c>
      <c r="O5" s="91"/>
      <c r="P5" s="91"/>
      <c r="Q5" s="91"/>
      <c r="R5" s="91"/>
      <c r="S5" s="91">
        <v>7000</v>
      </c>
      <c r="T5" s="91"/>
      <c r="U5" s="91"/>
      <c r="V5" s="91"/>
      <c r="W5" s="91"/>
      <c r="X5" s="91">
        <v>6820</v>
      </c>
      <c r="Y5" s="91">
        <v>133185</v>
      </c>
    </row>
    <row r="6" spans="1:25" ht="12.75">
      <c r="A6" s="89"/>
      <c r="B6" s="5" t="s">
        <v>237</v>
      </c>
      <c r="C6" s="91"/>
      <c r="D6" s="91"/>
      <c r="E6" s="91"/>
      <c r="F6" s="91"/>
      <c r="G6" s="91">
        <v>5793</v>
      </c>
      <c r="H6" s="91">
        <v>7000</v>
      </c>
      <c r="I6" s="91">
        <v>15000</v>
      </c>
      <c r="J6" s="91"/>
      <c r="K6" s="91"/>
      <c r="L6" s="91"/>
      <c r="M6" s="91"/>
      <c r="N6" s="91">
        <v>35000</v>
      </c>
      <c r="O6" s="91">
        <v>52000</v>
      </c>
      <c r="P6" s="91">
        <v>8000</v>
      </c>
      <c r="Q6" s="91">
        <v>30000</v>
      </c>
      <c r="R6" s="91"/>
      <c r="S6" s="91">
        <v>17000</v>
      </c>
      <c r="T6" s="91">
        <v>10000</v>
      </c>
      <c r="U6" s="91">
        <v>33000</v>
      </c>
      <c r="V6" s="91"/>
      <c r="W6" s="91"/>
      <c r="X6" s="91">
        <v>17000</v>
      </c>
      <c r="Y6" s="91">
        <v>229793</v>
      </c>
    </row>
    <row r="7" spans="1:25" ht="12.75">
      <c r="A7" s="89"/>
      <c r="B7" s="5" t="s">
        <v>239</v>
      </c>
      <c r="C7" s="91"/>
      <c r="D7" s="91">
        <v>5000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>
        <v>5000</v>
      </c>
    </row>
    <row r="8" spans="1:25" ht="12.75">
      <c r="A8" s="7" t="s">
        <v>141</v>
      </c>
      <c r="B8" s="8"/>
      <c r="C8" s="92">
        <v>11500</v>
      </c>
      <c r="D8" s="92">
        <v>5000</v>
      </c>
      <c r="E8" s="92"/>
      <c r="F8" s="92"/>
      <c r="G8" s="92">
        <v>5793</v>
      </c>
      <c r="H8" s="92">
        <v>14865</v>
      </c>
      <c r="I8" s="92">
        <v>15000</v>
      </c>
      <c r="J8" s="92"/>
      <c r="K8" s="92"/>
      <c r="L8" s="92">
        <v>30000</v>
      </c>
      <c r="M8" s="92"/>
      <c r="N8" s="92">
        <v>105000</v>
      </c>
      <c r="O8" s="92">
        <v>52000</v>
      </c>
      <c r="P8" s="92">
        <v>8000</v>
      </c>
      <c r="Q8" s="92">
        <v>30000</v>
      </c>
      <c r="R8" s="92"/>
      <c r="S8" s="92">
        <v>24000</v>
      </c>
      <c r="T8" s="92">
        <v>10000</v>
      </c>
      <c r="U8" s="92">
        <v>33000</v>
      </c>
      <c r="V8" s="92"/>
      <c r="W8" s="92"/>
      <c r="X8" s="92">
        <v>23820</v>
      </c>
      <c r="Y8" s="92">
        <v>367978</v>
      </c>
    </row>
    <row r="9" spans="1:25" ht="22.5">
      <c r="A9" s="3" t="s">
        <v>142</v>
      </c>
      <c r="B9" s="5" t="s">
        <v>244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>
        <v>3000</v>
      </c>
      <c r="T9" s="91"/>
      <c r="U9" s="91">
        <v>3000</v>
      </c>
      <c r="V9" s="91"/>
      <c r="W9" s="91"/>
      <c r="X9" s="91"/>
      <c r="Y9" s="91">
        <v>6000</v>
      </c>
    </row>
    <row r="10" spans="1:25" ht="12.75">
      <c r="A10" s="7" t="s">
        <v>143</v>
      </c>
      <c r="B10" s="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>
        <v>3000</v>
      </c>
      <c r="T10" s="92"/>
      <c r="U10" s="92">
        <v>3000</v>
      </c>
      <c r="V10" s="92"/>
      <c r="W10" s="92"/>
      <c r="X10" s="92"/>
      <c r="Y10" s="92">
        <v>6000</v>
      </c>
    </row>
    <row r="11" spans="1:25" ht="33.75">
      <c r="A11" s="88" t="s">
        <v>144</v>
      </c>
      <c r="B11" s="5" t="s">
        <v>251</v>
      </c>
      <c r="C11" s="91"/>
      <c r="D11" s="91"/>
      <c r="E11" s="91">
        <v>8000</v>
      </c>
      <c r="F11" s="91"/>
      <c r="G11" s="91"/>
      <c r="H11" s="91"/>
      <c r="I11" s="91"/>
      <c r="J11" s="91"/>
      <c r="K11" s="91"/>
      <c r="L11" s="91"/>
      <c r="M11" s="91"/>
      <c r="N11" s="91"/>
      <c r="O11" s="91">
        <v>10000</v>
      </c>
      <c r="P11" s="91"/>
      <c r="Q11" s="91"/>
      <c r="R11" s="91"/>
      <c r="S11" s="91"/>
      <c r="T11" s="91"/>
      <c r="U11" s="91"/>
      <c r="V11" s="91"/>
      <c r="W11" s="91"/>
      <c r="X11" s="91"/>
      <c r="Y11" s="91">
        <v>18000</v>
      </c>
    </row>
    <row r="12" spans="1:25" ht="12.75">
      <c r="A12" s="7" t="s">
        <v>150</v>
      </c>
      <c r="B12" s="8"/>
      <c r="C12" s="92"/>
      <c r="D12" s="92"/>
      <c r="E12" s="92">
        <v>8000</v>
      </c>
      <c r="F12" s="92"/>
      <c r="G12" s="92"/>
      <c r="H12" s="92"/>
      <c r="I12" s="92"/>
      <c r="J12" s="92"/>
      <c r="K12" s="92"/>
      <c r="L12" s="92"/>
      <c r="M12" s="92"/>
      <c r="N12" s="92"/>
      <c r="O12" s="92">
        <v>10000</v>
      </c>
      <c r="P12" s="92"/>
      <c r="Q12" s="92"/>
      <c r="R12" s="92"/>
      <c r="S12" s="92"/>
      <c r="T12" s="92"/>
      <c r="U12" s="92"/>
      <c r="V12" s="92"/>
      <c r="W12" s="92"/>
      <c r="X12" s="92"/>
      <c r="Y12" s="92">
        <v>18000</v>
      </c>
    </row>
    <row r="13" spans="1:25" ht="33.75">
      <c r="A13" s="88" t="s">
        <v>154</v>
      </c>
      <c r="B13" s="5" t="s">
        <v>275</v>
      </c>
      <c r="C13" s="91"/>
      <c r="D13" s="91">
        <v>1000</v>
      </c>
      <c r="E13" s="91"/>
      <c r="F13" s="91">
        <v>410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>
        <v>1410</v>
      </c>
    </row>
    <row r="14" spans="1:25" ht="12.75">
      <c r="A14" s="7" t="s">
        <v>157</v>
      </c>
      <c r="B14" s="8"/>
      <c r="C14" s="92"/>
      <c r="D14" s="92">
        <v>1000</v>
      </c>
      <c r="E14" s="92"/>
      <c r="F14" s="92">
        <v>410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>
        <v>1410</v>
      </c>
    </row>
    <row r="15" spans="1:25" ht="54.75" customHeight="1">
      <c r="A15" s="447" t="s">
        <v>160</v>
      </c>
      <c r="B15" s="5" t="s">
        <v>285</v>
      </c>
      <c r="C15" s="91"/>
      <c r="D15" s="91">
        <v>3000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>
        <v>3000</v>
      </c>
    </row>
    <row r="16" spans="1:25" ht="12.75">
      <c r="A16" s="448"/>
      <c r="B16" s="5" t="s">
        <v>294</v>
      </c>
      <c r="C16" s="91"/>
      <c r="D16" s="91"/>
      <c r="E16" s="91"/>
      <c r="F16" s="91"/>
      <c r="G16" s="91"/>
      <c r="H16" s="91">
        <v>2000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>
        <v>2000</v>
      </c>
    </row>
    <row r="17" spans="1:25" ht="12.75">
      <c r="A17" s="7" t="s">
        <v>161</v>
      </c>
      <c r="B17" s="8"/>
      <c r="C17" s="92"/>
      <c r="D17" s="92">
        <v>3000</v>
      </c>
      <c r="E17" s="92"/>
      <c r="F17" s="92"/>
      <c r="G17" s="92"/>
      <c r="H17" s="92">
        <v>2000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>
        <v>5000</v>
      </c>
    </row>
    <row r="18" spans="1:25" ht="12.75">
      <c r="A18" s="447" t="s">
        <v>185</v>
      </c>
      <c r="B18" s="5" t="s">
        <v>307</v>
      </c>
      <c r="C18" s="91">
        <v>2000</v>
      </c>
      <c r="D18" s="91">
        <v>7000</v>
      </c>
      <c r="E18" s="91">
        <v>14000</v>
      </c>
      <c r="F18" s="91">
        <v>1000</v>
      </c>
      <c r="G18" s="91">
        <v>8000</v>
      </c>
      <c r="H18" s="91">
        <v>1000</v>
      </c>
      <c r="I18" s="91">
        <v>4000</v>
      </c>
      <c r="J18" s="91">
        <v>6000</v>
      </c>
      <c r="K18" s="91"/>
      <c r="L18" s="91">
        <v>7000</v>
      </c>
      <c r="M18" s="91"/>
      <c r="N18" s="91">
        <v>10840</v>
      </c>
      <c r="O18" s="91">
        <v>1000</v>
      </c>
      <c r="P18" s="91"/>
      <c r="Q18" s="91">
        <v>7000</v>
      </c>
      <c r="R18" s="91">
        <v>2000</v>
      </c>
      <c r="S18" s="91"/>
      <c r="T18" s="91"/>
      <c r="U18" s="91"/>
      <c r="V18" s="91"/>
      <c r="W18" s="91">
        <v>3000</v>
      </c>
      <c r="X18" s="91">
        <v>7200</v>
      </c>
      <c r="Y18" s="91">
        <v>81040</v>
      </c>
    </row>
    <row r="19" spans="1:25" ht="22.5">
      <c r="A19" s="449"/>
      <c r="B19" s="5" t="s">
        <v>311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>
        <v>4000</v>
      </c>
      <c r="S19" s="91"/>
      <c r="T19" s="91"/>
      <c r="U19" s="91"/>
      <c r="V19" s="91"/>
      <c r="W19" s="91"/>
      <c r="X19" s="91"/>
      <c r="Y19" s="91">
        <v>4000</v>
      </c>
    </row>
    <row r="20" spans="1:25" ht="12.75">
      <c r="A20" s="84"/>
      <c r="B20" s="5" t="s">
        <v>313</v>
      </c>
      <c r="C20" s="91"/>
      <c r="D20" s="91"/>
      <c r="E20" s="91">
        <v>20500</v>
      </c>
      <c r="F20" s="91">
        <v>5000</v>
      </c>
      <c r="G20" s="91"/>
      <c r="H20" s="91">
        <v>2000</v>
      </c>
      <c r="I20" s="91">
        <v>4000</v>
      </c>
      <c r="J20" s="91">
        <v>10000</v>
      </c>
      <c r="K20" s="91">
        <v>6000</v>
      </c>
      <c r="L20" s="91"/>
      <c r="M20" s="91"/>
      <c r="N20" s="91"/>
      <c r="O20" s="91">
        <v>5000</v>
      </c>
      <c r="P20" s="91">
        <v>1000</v>
      </c>
      <c r="Q20" s="91">
        <v>5000</v>
      </c>
      <c r="R20" s="91">
        <v>4500</v>
      </c>
      <c r="S20" s="91">
        <v>2000</v>
      </c>
      <c r="T20" s="91">
        <v>5000</v>
      </c>
      <c r="U20" s="91"/>
      <c r="V20" s="91"/>
      <c r="W20" s="91"/>
      <c r="X20" s="91">
        <v>5000</v>
      </c>
      <c r="Y20" s="91">
        <v>75000</v>
      </c>
    </row>
    <row r="21" spans="1:25" ht="12.75">
      <c r="A21" s="84"/>
      <c r="B21" s="5" t="s">
        <v>317</v>
      </c>
      <c r="C21" s="91"/>
      <c r="D21" s="91"/>
      <c r="E21" s="91">
        <v>1500</v>
      </c>
      <c r="F21" s="91">
        <v>4000</v>
      </c>
      <c r="G21" s="91"/>
      <c r="H21" s="91">
        <v>1500</v>
      </c>
      <c r="I21" s="91">
        <v>4500</v>
      </c>
      <c r="J21" s="91">
        <v>11000</v>
      </c>
      <c r="K21" s="91"/>
      <c r="L21" s="91">
        <v>3000</v>
      </c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>
        <v>900</v>
      </c>
      <c r="Y21" s="91">
        <v>26400</v>
      </c>
    </row>
    <row r="22" spans="1:25" ht="12.75">
      <c r="A22" s="84"/>
      <c r="B22" s="5" t="s">
        <v>324</v>
      </c>
      <c r="C22" s="91"/>
      <c r="D22" s="91"/>
      <c r="E22" s="91">
        <v>5500</v>
      </c>
      <c r="F22" s="91"/>
      <c r="G22" s="91"/>
      <c r="H22" s="91">
        <v>5000</v>
      </c>
      <c r="I22" s="91"/>
      <c r="J22" s="91"/>
      <c r="K22" s="91"/>
      <c r="L22" s="91">
        <v>9000</v>
      </c>
      <c r="M22" s="91"/>
      <c r="N22" s="91"/>
      <c r="O22" s="91"/>
      <c r="P22" s="91"/>
      <c r="Q22" s="91"/>
      <c r="R22" s="91"/>
      <c r="S22" s="91"/>
      <c r="T22" s="91">
        <v>2000</v>
      </c>
      <c r="U22" s="91"/>
      <c r="V22" s="91"/>
      <c r="W22" s="91"/>
      <c r="X22" s="91">
        <v>1000</v>
      </c>
      <c r="Y22" s="91">
        <v>22500</v>
      </c>
    </row>
    <row r="23" spans="1:25" ht="12.75">
      <c r="A23" s="84"/>
      <c r="B23" s="5" t="s">
        <v>330</v>
      </c>
      <c r="C23" s="91"/>
      <c r="D23" s="91"/>
      <c r="E23" s="91"/>
      <c r="F23" s="91">
        <v>4000</v>
      </c>
      <c r="G23" s="91"/>
      <c r="H23" s="91"/>
      <c r="I23" s="91">
        <v>5200</v>
      </c>
      <c r="J23" s="91"/>
      <c r="K23" s="91"/>
      <c r="L23" s="91">
        <v>9000</v>
      </c>
      <c r="M23" s="91"/>
      <c r="N23" s="91"/>
      <c r="O23" s="91"/>
      <c r="P23" s="91">
        <v>2000</v>
      </c>
      <c r="Q23" s="91"/>
      <c r="R23" s="91"/>
      <c r="S23" s="91"/>
      <c r="T23" s="91"/>
      <c r="U23" s="91"/>
      <c r="V23" s="91"/>
      <c r="W23" s="91"/>
      <c r="X23" s="91">
        <v>400</v>
      </c>
      <c r="Y23" s="91">
        <v>20600</v>
      </c>
    </row>
    <row r="24" spans="1:25" ht="12.75">
      <c r="A24" s="84"/>
      <c r="B24" s="5" t="s">
        <v>342</v>
      </c>
      <c r="C24" s="91"/>
      <c r="D24" s="91">
        <v>1800</v>
      </c>
      <c r="E24" s="91">
        <v>16000</v>
      </c>
      <c r="F24" s="91">
        <v>3000</v>
      </c>
      <c r="G24" s="91"/>
      <c r="H24" s="91">
        <v>4000</v>
      </c>
      <c r="I24" s="91"/>
      <c r="J24" s="91"/>
      <c r="K24" s="91">
        <v>1500</v>
      </c>
      <c r="L24" s="91">
        <v>5368</v>
      </c>
      <c r="M24" s="91"/>
      <c r="N24" s="91">
        <v>7000</v>
      </c>
      <c r="O24" s="91"/>
      <c r="P24" s="91"/>
      <c r="Q24" s="91">
        <v>2000</v>
      </c>
      <c r="R24" s="91">
        <v>3000</v>
      </c>
      <c r="S24" s="91">
        <v>4500</v>
      </c>
      <c r="T24" s="91"/>
      <c r="U24" s="91"/>
      <c r="V24" s="91">
        <v>7000</v>
      </c>
      <c r="W24" s="91">
        <v>2000</v>
      </c>
      <c r="X24" s="91"/>
      <c r="Y24" s="91">
        <v>57168</v>
      </c>
    </row>
    <row r="25" spans="1:25" ht="12.75">
      <c r="A25" s="84"/>
      <c r="B25" s="5" t="s">
        <v>344</v>
      </c>
      <c r="C25" s="91"/>
      <c r="D25" s="91">
        <v>20735</v>
      </c>
      <c r="E25" s="91">
        <v>65100</v>
      </c>
      <c r="F25" s="91">
        <v>1000</v>
      </c>
      <c r="G25" s="91">
        <v>16500</v>
      </c>
      <c r="H25" s="91">
        <v>1000</v>
      </c>
      <c r="I25" s="91">
        <v>3000</v>
      </c>
      <c r="J25" s="91"/>
      <c r="K25" s="91">
        <v>9800</v>
      </c>
      <c r="L25" s="91"/>
      <c r="M25" s="91"/>
      <c r="N25" s="91"/>
      <c r="O25" s="91">
        <v>5000</v>
      </c>
      <c r="P25" s="91">
        <v>10000</v>
      </c>
      <c r="Q25" s="91">
        <v>14000</v>
      </c>
      <c r="R25" s="91">
        <v>12000</v>
      </c>
      <c r="S25" s="91">
        <v>7500</v>
      </c>
      <c r="T25" s="91">
        <v>14200</v>
      </c>
      <c r="U25" s="91"/>
      <c r="V25" s="91">
        <v>18000</v>
      </c>
      <c r="W25" s="91">
        <v>12000</v>
      </c>
      <c r="X25" s="91">
        <v>34100</v>
      </c>
      <c r="Y25" s="91">
        <v>243935</v>
      </c>
    </row>
    <row r="26" spans="1:25" ht="18" customHeight="1">
      <c r="A26" s="7" t="s">
        <v>188</v>
      </c>
      <c r="B26" s="8"/>
      <c r="C26" s="92">
        <v>2000</v>
      </c>
      <c r="D26" s="92">
        <v>29535</v>
      </c>
      <c r="E26" s="92">
        <v>122600</v>
      </c>
      <c r="F26" s="92">
        <v>18000</v>
      </c>
      <c r="G26" s="92">
        <v>24500</v>
      </c>
      <c r="H26" s="92">
        <v>14500</v>
      </c>
      <c r="I26" s="92">
        <v>20700</v>
      </c>
      <c r="J26" s="92">
        <v>27000</v>
      </c>
      <c r="K26" s="92">
        <v>17300</v>
      </c>
      <c r="L26" s="92">
        <v>33368</v>
      </c>
      <c r="M26" s="92"/>
      <c r="N26" s="92">
        <v>17840</v>
      </c>
      <c r="O26" s="92">
        <v>11000</v>
      </c>
      <c r="P26" s="92">
        <v>13000</v>
      </c>
      <c r="Q26" s="92">
        <v>28000</v>
      </c>
      <c r="R26" s="92">
        <v>25500</v>
      </c>
      <c r="S26" s="92">
        <v>14000</v>
      </c>
      <c r="T26" s="92">
        <v>21200</v>
      </c>
      <c r="U26" s="92"/>
      <c r="V26" s="92">
        <v>25000</v>
      </c>
      <c r="W26" s="92">
        <v>17000</v>
      </c>
      <c r="X26" s="92">
        <v>48600</v>
      </c>
      <c r="Y26" s="92">
        <v>530643</v>
      </c>
    </row>
    <row r="27" spans="1:25" ht="22.5">
      <c r="A27" s="88" t="s">
        <v>189</v>
      </c>
      <c r="B27" s="5" t="s">
        <v>364</v>
      </c>
      <c r="C27" s="91"/>
      <c r="D27" s="91"/>
      <c r="E27" s="91">
        <v>1000</v>
      </c>
      <c r="F27" s="91">
        <v>7000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>
        <v>8000</v>
      </c>
    </row>
    <row r="28" spans="1:25" ht="18" customHeight="1">
      <c r="A28" s="7" t="s">
        <v>191</v>
      </c>
      <c r="B28" s="8"/>
      <c r="C28" s="92"/>
      <c r="D28" s="92"/>
      <c r="E28" s="92">
        <v>1000</v>
      </c>
      <c r="F28" s="92">
        <v>7000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>
        <v>8000</v>
      </c>
    </row>
    <row r="29" spans="1:25" ht="15" customHeight="1">
      <c r="A29" s="447" t="s">
        <v>192</v>
      </c>
      <c r="B29" s="5" t="s">
        <v>366</v>
      </c>
      <c r="C29" s="91"/>
      <c r="D29" s="91"/>
      <c r="E29" s="91">
        <v>1000</v>
      </c>
      <c r="F29" s="91">
        <v>3000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>
        <v>4000</v>
      </c>
    </row>
    <row r="30" spans="1:25" ht="12.75">
      <c r="A30" s="449"/>
      <c r="B30" s="5" t="s">
        <v>368</v>
      </c>
      <c r="C30" s="91"/>
      <c r="D30" s="91"/>
      <c r="E30" s="91"/>
      <c r="F30" s="91">
        <v>2000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>
        <v>6000</v>
      </c>
      <c r="S30" s="91"/>
      <c r="T30" s="91"/>
      <c r="U30" s="91"/>
      <c r="V30" s="91"/>
      <c r="W30" s="91"/>
      <c r="X30" s="91"/>
      <c r="Y30" s="91">
        <v>8000</v>
      </c>
    </row>
    <row r="31" spans="1:25" ht="12.75">
      <c r="A31" s="84"/>
      <c r="B31" s="5" t="s">
        <v>370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>
        <v>5000</v>
      </c>
      <c r="P31" s="91"/>
      <c r="Q31" s="91"/>
      <c r="R31" s="91"/>
      <c r="S31" s="91"/>
      <c r="T31" s="91"/>
      <c r="U31" s="91"/>
      <c r="V31" s="91"/>
      <c r="W31" s="91"/>
      <c r="X31" s="91"/>
      <c r="Y31" s="91">
        <v>5000</v>
      </c>
    </row>
    <row r="32" spans="1:25" ht="22.5">
      <c r="A32" s="84"/>
      <c r="B32" s="5" t="s">
        <v>380</v>
      </c>
      <c r="C32" s="91"/>
      <c r="D32" s="91">
        <v>2000</v>
      </c>
      <c r="E32" s="91"/>
      <c r="F32" s="91"/>
      <c r="G32" s="91"/>
      <c r="H32" s="91"/>
      <c r="I32" s="91"/>
      <c r="J32" s="91"/>
      <c r="K32" s="91">
        <v>9463</v>
      </c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>
        <v>5500</v>
      </c>
      <c r="X32" s="91">
        <v>4000</v>
      </c>
      <c r="Y32" s="91">
        <v>20963</v>
      </c>
    </row>
    <row r="33" spans="1:25" ht="12.75">
      <c r="A33" s="84"/>
      <c r="B33" s="5" t="s">
        <v>394</v>
      </c>
      <c r="C33" s="91"/>
      <c r="D33" s="91"/>
      <c r="E33" s="91">
        <v>13500</v>
      </c>
      <c r="F33" s="91">
        <v>9000</v>
      </c>
      <c r="G33" s="91"/>
      <c r="H33" s="91"/>
      <c r="I33" s="91">
        <v>9668</v>
      </c>
      <c r="J33" s="91"/>
      <c r="K33" s="91">
        <v>10000</v>
      </c>
      <c r="L33" s="91"/>
      <c r="M33" s="91"/>
      <c r="N33" s="91"/>
      <c r="O33" s="91"/>
      <c r="P33" s="91">
        <v>4000</v>
      </c>
      <c r="Q33" s="91">
        <v>8500</v>
      </c>
      <c r="R33" s="91">
        <v>2000</v>
      </c>
      <c r="S33" s="91">
        <v>3500</v>
      </c>
      <c r="T33" s="91">
        <v>6000</v>
      </c>
      <c r="U33" s="91">
        <v>12000</v>
      </c>
      <c r="V33" s="91">
        <v>10000</v>
      </c>
      <c r="W33" s="91">
        <v>6000</v>
      </c>
      <c r="X33" s="91">
        <v>8000</v>
      </c>
      <c r="Y33" s="91">
        <v>102168</v>
      </c>
    </row>
    <row r="34" spans="1:25" ht="12.75">
      <c r="A34" s="7" t="s">
        <v>195</v>
      </c>
      <c r="B34" s="8"/>
      <c r="C34" s="92"/>
      <c r="D34" s="92">
        <v>2000</v>
      </c>
      <c r="E34" s="92">
        <v>14500</v>
      </c>
      <c r="F34" s="92">
        <v>14000</v>
      </c>
      <c r="G34" s="92"/>
      <c r="H34" s="92"/>
      <c r="I34" s="92">
        <v>9668</v>
      </c>
      <c r="J34" s="92"/>
      <c r="K34" s="92">
        <v>19463</v>
      </c>
      <c r="L34" s="92"/>
      <c r="M34" s="92"/>
      <c r="N34" s="92"/>
      <c r="O34" s="92">
        <v>5000</v>
      </c>
      <c r="P34" s="92">
        <v>4000</v>
      </c>
      <c r="Q34" s="92">
        <v>8500</v>
      </c>
      <c r="R34" s="92">
        <v>8000</v>
      </c>
      <c r="S34" s="92">
        <v>3500</v>
      </c>
      <c r="T34" s="92">
        <v>6000</v>
      </c>
      <c r="U34" s="92">
        <v>12000</v>
      </c>
      <c r="V34" s="92">
        <v>10000</v>
      </c>
      <c r="W34" s="92">
        <v>11500</v>
      </c>
      <c r="X34" s="92">
        <v>12000</v>
      </c>
      <c r="Y34" s="92">
        <v>140131</v>
      </c>
    </row>
    <row r="35" spans="1:25" ht="12.75">
      <c r="A35" s="3" t="s">
        <v>196</v>
      </c>
      <c r="B35" s="5" t="s">
        <v>404</v>
      </c>
      <c r="C35" s="91"/>
      <c r="D35" s="91"/>
      <c r="E35" s="91">
        <v>7928</v>
      </c>
      <c r="F35" s="91">
        <v>3000</v>
      </c>
      <c r="G35" s="91">
        <v>2000</v>
      </c>
      <c r="H35" s="91">
        <v>2500</v>
      </c>
      <c r="I35" s="91"/>
      <c r="J35" s="91"/>
      <c r="K35" s="91">
        <v>2000</v>
      </c>
      <c r="L35" s="91"/>
      <c r="M35" s="91"/>
      <c r="N35" s="91"/>
      <c r="O35" s="91"/>
      <c r="P35" s="91">
        <v>1500</v>
      </c>
      <c r="Q35" s="91"/>
      <c r="R35" s="91"/>
      <c r="S35" s="91">
        <v>5000</v>
      </c>
      <c r="T35" s="91">
        <v>10100</v>
      </c>
      <c r="U35" s="91"/>
      <c r="V35" s="91"/>
      <c r="W35" s="91"/>
      <c r="X35" s="91">
        <v>2000</v>
      </c>
      <c r="Y35" s="91">
        <v>36028</v>
      </c>
    </row>
    <row r="36" spans="1:25" ht="12.75">
      <c r="A36" s="7" t="s">
        <v>198</v>
      </c>
      <c r="B36" s="8"/>
      <c r="C36" s="92"/>
      <c r="D36" s="92"/>
      <c r="E36" s="92">
        <v>7928</v>
      </c>
      <c r="F36" s="92">
        <v>3000</v>
      </c>
      <c r="G36" s="92">
        <v>2000</v>
      </c>
      <c r="H36" s="92">
        <v>2500</v>
      </c>
      <c r="I36" s="92"/>
      <c r="J36" s="92"/>
      <c r="K36" s="92">
        <v>2000</v>
      </c>
      <c r="L36" s="92"/>
      <c r="M36" s="92"/>
      <c r="N36" s="92"/>
      <c r="O36" s="92"/>
      <c r="P36" s="92">
        <v>1500</v>
      </c>
      <c r="Q36" s="92"/>
      <c r="R36" s="92"/>
      <c r="S36" s="92">
        <v>5000</v>
      </c>
      <c r="T36" s="92">
        <v>10100</v>
      </c>
      <c r="U36" s="92"/>
      <c r="V36" s="92"/>
      <c r="W36" s="92"/>
      <c r="X36" s="92">
        <v>2000</v>
      </c>
      <c r="Y36" s="92">
        <v>36028</v>
      </c>
    </row>
    <row r="37" spans="1:25" ht="12.75">
      <c r="A37" s="447" t="s">
        <v>199</v>
      </c>
      <c r="B37" s="5" t="s">
        <v>406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>
        <v>2643</v>
      </c>
      <c r="S37" s="91"/>
      <c r="T37" s="91"/>
      <c r="U37" s="91"/>
      <c r="V37" s="91"/>
      <c r="W37" s="91"/>
      <c r="X37" s="91"/>
      <c r="Y37" s="91">
        <v>2643</v>
      </c>
    </row>
    <row r="38" spans="1:25" ht="22.5">
      <c r="A38" s="449"/>
      <c r="B38" s="5" t="s">
        <v>408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>
        <v>2000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>
        <v>2000</v>
      </c>
    </row>
    <row r="39" spans="1:25" ht="33.75">
      <c r="A39" s="84"/>
      <c r="B39" s="5" t="s">
        <v>412</v>
      </c>
      <c r="C39" s="91"/>
      <c r="D39" s="91"/>
      <c r="E39" s="91">
        <v>1500</v>
      </c>
      <c r="F39" s="91"/>
      <c r="G39" s="91"/>
      <c r="H39" s="91"/>
      <c r="I39" s="91">
        <v>2000</v>
      </c>
      <c r="J39" s="91"/>
      <c r="K39" s="91"/>
      <c r="L39" s="91">
        <v>3000</v>
      </c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>
        <v>6500</v>
      </c>
    </row>
    <row r="40" spans="1:25" ht="12.75">
      <c r="A40" s="84"/>
      <c r="B40" s="5" t="s">
        <v>414</v>
      </c>
      <c r="C40" s="91"/>
      <c r="D40" s="91"/>
      <c r="E40" s="91">
        <v>1000</v>
      </c>
      <c r="F40" s="91"/>
      <c r="G40" s="91"/>
      <c r="H40" s="91"/>
      <c r="I40" s="91">
        <v>1500</v>
      </c>
      <c r="J40" s="91"/>
      <c r="K40" s="91"/>
      <c r="L40" s="91"/>
      <c r="M40" s="91"/>
      <c r="N40" s="91"/>
      <c r="O40" s="91"/>
      <c r="P40" s="91"/>
      <c r="Q40" s="91"/>
      <c r="R40" s="91"/>
      <c r="S40" s="91">
        <v>1000</v>
      </c>
      <c r="T40" s="91">
        <v>1000</v>
      </c>
      <c r="U40" s="91"/>
      <c r="V40" s="91"/>
      <c r="W40" s="91"/>
      <c r="X40" s="91"/>
      <c r="Y40" s="91">
        <v>4500</v>
      </c>
    </row>
    <row r="41" spans="1:25" ht="33.75">
      <c r="A41" s="84"/>
      <c r="B41" s="5" t="s">
        <v>418</v>
      </c>
      <c r="C41" s="91"/>
      <c r="D41" s="91"/>
      <c r="E41" s="91">
        <v>5000</v>
      </c>
      <c r="F41" s="91"/>
      <c r="G41" s="91">
        <v>10000</v>
      </c>
      <c r="H41" s="91">
        <v>4000</v>
      </c>
      <c r="I41" s="91">
        <v>5500</v>
      </c>
      <c r="J41" s="91"/>
      <c r="K41" s="91">
        <v>7400</v>
      </c>
      <c r="L41" s="91"/>
      <c r="M41" s="91"/>
      <c r="N41" s="91"/>
      <c r="O41" s="91"/>
      <c r="P41" s="91"/>
      <c r="Q41" s="91">
        <v>4000</v>
      </c>
      <c r="R41" s="91">
        <v>8000</v>
      </c>
      <c r="S41" s="91">
        <v>4000</v>
      </c>
      <c r="T41" s="91">
        <v>2000</v>
      </c>
      <c r="U41" s="91">
        <v>4400</v>
      </c>
      <c r="V41" s="91"/>
      <c r="W41" s="91">
        <v>12500</v>
      </c>
      <c r="X41" s="91"/>
      <c r="Y41" s="91">
        <v>66800</v>
      </c>
    </row>
    <row r="42" spans="1:25" ht="12.75">
      <c r="A42" s="84"/>
      <c r="B42" s="5" t="s">
        <v>428</v>
      </c>
      <c r="C42" s="91"/>
      <c r="D42" s="91"/>
      <c r="E42" s="91"/>
      <c r="F42" s="91"/>
      <c r="G42" s="91"/>
      <c r="H42" s="91"/>
      <c r="I42" s="91"/>
      <c r="J42" s="91"/>
      <c r="K42" s="91">
        <v>22000</v>
      </c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>
        <v>22000</v>
      </c>
    </row>
    <row r="43" spans="1:25" ht="12.75">
      <c r="A43" s="7" t="s">
        <v>200</v>
      </c>
      <c r="B43" s="8"/>
      <c r="C43" s="92"/>
      <c r="D43" s="92"/>
      <c r="E43" s="92">
        <v>7500</v>
      </c>
      <c r="F43" s="92"/>
      <c r="G43" s="92">
        <v>10000</v>
      </c>
      <c r="H43" s="92">
        <v>4000</v>
      </c>
      <c r="I43" s="92">
        <v>9000</v>
      </c>
      <c r="J43" s="92"/>
      <c r="K43" s="92">
        <v>29400</v>
      </c>
      <c r="L43" s="92">
        <v>3000</v>
      </c>
      <c r="M43" s="92"/>
      <c r="N43" s="92">
        <v>2000</v>
      </c>
      <c r="O43" s="92"/>
      <c r="P43" s="92"/>
      <c r="Q43" s="92">
        <v>4000</v>
      </c>
      <c r="R43" s="92">
        <v>10643</v>
      </c>
      <c r="S43" s="92">
        <v>5000</v>
      </c>
      <c r="T43" s="92">
        <v>3000</v>
      </c>
      <c r="U43" s="92">
        <v>4400</v>
      </c>
      <c r="V43" s="92"/>
      <c r="W43" s="92">
        <v>12500</v>
      </c>
      <c r="X43" s="92"/>
      <c r="Y43" s="92">
        <v>104443</v>
      </c>
    </row>
    <row r="44" spans="1:25" ht="12.75">
      <c r="A44" s="447" t="s">
        <v>201</v>
      </c>
      <c r="B44" s="5" t="s">
        <v>430</v>
      </c>
      <c r="C44" s="91"/>
      <c r="D44" s="91"/>
      <c r="E44" s="91"/>
      <c r="F44" s="91"/>
      <c r="G44" s="91"/>
      <c r="H44" s="91">
        <v>18000</v>
      </c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>
        <v>18000</v>
      </c>
    </row>
    <row r="45" spans="1:25" ht="22.5">
      <c r="A45" s="450"/>
      <c r="B45" s="5" t="s">
        <v>434</v>
      </c>
      <c r="C45" s="91"/>
      <c r="D45" s="91">
        <v>4000</v>
      </c>
      <c r="E45" s="91"/>
      <c r="F45" s="91">
        <v>50000</v>
      </c>
      <c r="G45" s="91"/>
      <c r="H45" s="91">
        <v>5500</v>
      </c>
      <c r="I45" s="91">
        <v>3000</v>
      </c>
      <c r="J45" s="91"/>
      <c r="K45" s="91">
        <v>2000</v>
      </c>
      <c r="L45" s="91"/>
      <c r="M45" s="91">
        <v>46500</v>
      </c>
      <c r="N45" s="91"/>
      <c r="O45" s="91">
        <v>34658</v>
      </c>
      <c r="P45" s="91"/>
      <c r="Q45" s="91">
        <v>10000</v>
      </c>
      <c r="R45" s="91">
        <v>2000</v>
      </c>
      <c r="S45" s="91">
        <v>4155</v>
      </c>
      <c r="T45" s="91">
        <v>13000</v>
      </c>
      <c r="U45" s="91"/>
      <c r="V45" s="91">
        <v>12500</v>
      </c>
      <c r="W45" s="91">
        <v>3000</v>
      </c>
      <c r="X45" s="91"/>
      <c r="Y45" s="91">
        <v>190313</v>
      </c>
    </row>
    <row r="46" spans="1:25" ht="12.75">
      <c r="A46" s="450"/>
      <c r="B46" s="5" t="s">
        <v>436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>
        <v>2500</v>
      </c>
      <c r="S46" s="91"/>
      <c r="T46" s="91"/>
      <c r="U46" s="91"/>
      <c r="V46" s="91"/>
      <c r="W46" s="91"/>
      <c r="X46" s="91"/>
      <c r="Y46" s="91">
        <v>2500</v>
      </c>
    </row>
    <row r="47" spans="1:25" ht="12.75">
      <c r="A47" s="450"/>
      <c r="B47" s="5" t="s">
        <v>438</v>
      </c>
      <c r="C47" s="91"/>
      <c r="D47" s="91">
        <v>6000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>
        <v>14635</v>
      </c>
      <c r="R47" s="91"/>
      <c r="S47" s="91"/>
      <c r="T47" s="91"/>
      <c r="U47" s="91"/>
      <c r="V47" s="91"/>
      <c r="W47" s="91"/>
      <c r="X47" s="91"/>
      <c r="Y47" s="91">
        <v>20635</v>
      </c>
    </row>
    <row r="48" spans="1:25" ht="12.75">
      <c r="A48" s="448"/>
      <c r="B48" s="5" t="s">
        <v>444</v>
      </c>
      <c r="C48" s="91"/>
      <c r="D48" s="91"/>
      <c r="E48" s="91"/>
      <c r="F48" s="91"/>
      <c r="G48" s="91">
        <v>39000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>
        <v>2000</v>
      </c>
      <c r="U48" s="91"/>
      <c r="V48" s="91"/>
      <c r="W48" s="91"/>
      <c r="X48" s="91"/>
      <c r="Y48" s="91">
        <v>41000</v>
      </c>
    </row>
    <row r="49" spans="1:25" ht="12.75">
      <c r="A49" s="7" t="s">
        <v>202</v>
      </c>
      <c r="B49" s="8"/>
      <c r="C49" s="92"/>
      <c r="D49" s="92">
        <v>10000</v>
      </c>
      <c r="E49" s="92"/>
      <c r="F49" s="92">
        <v>50000</v>
      </c>
      <c r="G49" s="92">
        <v>39000</v>
      </c>
      <c r="H49" s="92">
        <v>23500</v>
      </c>
      <c r="I49" s="92">
        <v>3000</v>
      </c>
      <c r="J49" s="92"/>
      <c r="K49" s="92">
        <v>2000</v>
      </c>
      <c r="L49" s="92"/>
      <c r="M49" s="92">
        <v>46500</v>
      </c>
      <c r="N49" s="92"/>
      <c r="O49" s="92">
        <v>34658</v>
      </c>
      <c r="P49" s="92"/>
      <c r="Q49" s="92">
        <v>24635</v>
      </c>
      <c r="R49" s="92">
        <v>4500</v>
      </c>
      <c r="S49" s="92">
        <v>4155</v>
      </c>
      <c r="T49" s="92">
        <v>15000</v>
      </c>
      <c r="U49" s="92"/>
      <c r="V49" s="92">
        <v>12500</v>
      </c>
      <c r="W49" s="92">
        <v>3000</v>
      </c>
      <c r="X49" s="92"/>
      <c r="Y49" s="92">
        <v>272448</v>
      </c>
    </row>
    <row r="50" spans="1:25" ht="12.75">
      <c r="A50" s="447" t="s">
        <v>446</v>
      </c>
      <c r="B50" s="5" t="s">
        <v>447</v>
      </c>
      <c r="C50" s="91">
        <v>3495</v>
      </c>
      <c r="D50" s="91"/>
      <c r="E50" s="91">
        <v>18000</v>
      </c>
      <c r="F50" s="91"/>
      <c r="G50" s="91">
        <v>8000</v>
      </c>
      <c r="H50" s="91"/>
      <c r="I50" s="91"/>
      <c r="J50" s="91"/>
      <c r="K50" s="91"/>
      <c r="L50" s="91"/>
      <c r="M50" s="91"/>
      <c r="N50" s="91">
        <v>15000</v>
      </c>
      <c r="O50" s="91"/>
      <c r="P50" s="91">
        <v>24948</v>
      </c>
      <c r="Q50" s="91">
        <v>10000</v>
      </c>
      <c r="R50" s="91">
        <v>11000</v>
      </c>
      <c r="S50" s="91"/>
      <c r="T50" s="91">
        <v>24300</v>
      </c>
      <c r="U50" s="91">
        <v>25915</v>
      </c>
      <c r="V50" s="91">
        <v>11173</v>
      </c>
      <c r="W50" s="91">
        <v>10038</v>
      </c>
      <c r="X50" s="91">
        <v>2500</v>
      </c>
      <c r="Y50" s="91">
        <v>164369</v>
      </c>
    </row>
    <row r="51" spans="1:25" ht="18" customHeight="1">
      <c r="A51" s="450"/>
      <c r="B51" s="5" t="s">
        <v>451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>
        <v>11168</v>
      </c>
      <c r="N51" s="91"/>
      <c r="O51" s="91"/>
      <c r="P51" s="91"/>
      <c r="Q51" s="91"/>
      <c r="R51" s="91"/>
      <c r="S51" s="91"/>
      <c r="T51" s="91">
        <v>3700</v>
      </c>
      <c r="U51" s="91"/>
      <c r="V51" s="91"/>
      <c r="W51" s="91"/>
      <c r="X51" s="91"/>
      <c r="Y51" s="91">
        <v>14868</v>
      </c>
    </row>
    <row r="52" spans="1:25" ht="22.5" customHeight="1">
      <c r="A52" s="448"/>
      <c r="B52" s="5" t="s">
        <v>453</v>
      </c>
      <c r="C52" s="91"/>
      <c r="D52" s="91"/>
      <c r="E52" s="91">
        <v>4500</v>
      </c>
      <c r="F52" s="91"/>
      <c r="G52" s="91"/>
      <c r="H52" s="91">
        <v>2000</v>
      </c>
      <c r="I52" s="91">
        <v>5000</v>
      </c>
      <c r="J52" s="91">
        <v>3065</v>
      </c>
      <c r="K52" s="91">
        <v>2000</v>
      </c>
      <c r="L52" s="91"/>
      <c r="M52" s="91"/>
      <c r="N52" s="91">
        <v>5000</v>
      </c>
      <c r="O52" s="91"/>
      <c r="P52" s="91"/>
      <c r="Q52" s="91"/>
      <c r="R52" s="91">
        <v>4000</v>
      </c>
      <c r="S52" s="91">
        <v>1000</v>
      </c>
      <c r="T52" s="91">
        <v>5000</v>
      </c>
      <c r="U52" s="91"/>
      <c r="V52" s="91">
        <v>2500</v>
      </c>
      <c r="W52" s="91">
        <v>3000</v>
      </c>
      <c r="X52" s="91">
        <v>1500</v>
      </c>
      <c r="Y52" s="91">
        <v>38565</v>
      </c>
    </row>
    <row r="53" spans="1:25" ht="12.75">
      <c r="A53" s="7" t="s">
        <v>459</v>
      </c>
      <c r="B53" s="8"/>
      <c r="C53" s="92">
        <v>3495</v>
      </c>
      <c r="D53" s="92"/>
      <c r="E53" s="92">
        <v>22500</v>
      </c>
      <c r="F53" s="92"/>
      <c r="G53" s="92">
        <v>8000</v>
      </c>
      <c r="H53" s="92">
        <v>2000</v>
      </c>
      <c r="I53" s="92">
        <v>5000</v>
      </c>
      <c r="J53" s="92">
        <v>3065</v>
      </c>
      <c r="K53" s="92">
        <v>2000</v>
      </c>
      <c r="L53" s="92"/>
      <c r="M53" s="92">
        <v>11168</v>
      </c>
      <c r="N53" s="92">
        <v>20000</v>
      </c>
      <c r="O53" s="92"/>
      <c r="P53" s="92">
        <v>24948</v>
      </c>
      <c r="Q53" s="92">
        <v>10000</v>
      </c>
      <c r="R53" s="92">
        <v>15000</v>
      </c>
      <c r="S53" s="92">
        <v>1000</v>
      </c>
      <c r="T53" s="92">
        <v>33000</v>
      </c>
      <c r="U53" s="92">
        <v>25915</v>
      </c>
      <c r="V53" s="92">
        <v>13673</v>
      </c>
      <c r="W53" s="92">
        <v>13038</v>
      </c>
      <c r="X53" s="92">
        <v>4000</v>
      </c>
      <c r="Y53" s="92">
        <v>217802</v>
      </c>
    </row>
    <row r="54" spans="1:25" ht="33.75">
      <c r="A54" s="88" t="s">
        <v>203</v>
      </c>
      <c r="B54" s="5" t="s">
        <v>462</v>
      </c>
      <c r="C54" s="91"/>
      <c r="D54" s="91"/>
      <c r="E54" s="91">
        <v>7200</v>
      </c>
      <c r="F54" s="91">
        <v>5000</v>
      </c>
      <c r="G54" s="91">
        <v>19000</v>
      </c>
      <c r="H54" s="91">
        <v>1000</v>
      </c>
      <c r="I54" s="91">
        <v>7000</v>
      </c>
      <c r="J54" s="91">
        <v>1000</v>
      </c>
      <c r="K54" s="91">
        <v>10000</v>
      </c>
      <c r="L54" s="91"/>
      <c r="M54" s="91"/>
      <c r="N54" s="91"/>
      <c r="O54" s="91"/>
      <c r="P54" s="91">
        <v>1000</v>
      </c>
      <c r="Q54" s="91"/>
      <c r="R54" s="91">
        <v>1000</v>
      </c>
      <c r="S54" s="91"/>
      <c r="T54" s="91">
        <v>1000</v>
      </c>
      <c r="U54" s="91"/>
      <c r="V54" s="91">
        <v>17000</v>
      </c>
      <c r="W54" s="91">
        <v>9000</v>
      </c>
      <c r="X54" s="91"/>
      <c r="Y54" s="91">
        <v>79200</v>
      </c>
    </row>
    <row r="55" spans="1:25" ht="12.75">
      <c r="A55" s="7" t="s">
        <v>204</v>
      </c>
      <c r="B55" s="8"/>
      <c r="C55" s="92"/>
      <c r="D55" s="92"/>
      <c r="E55" s="92">
        <v>7200</v>
      </c>
      <c r="F55" s="92">
        <v>5000</v>
      </c>
      <c r="G55" s="92">
        <v>19000</v>
      </c>
      <c r="H55" s="92">
        <v>1000</v>
      </c>
      <c r="I55" s="92">
        <v>7000</v>
      </c>
      <c r="J55" s="92">
        <v>1000</v>
      </c>
      <c r="K55" s="92">
        <v>10000</v>
      </c>
      <c r="L55" s="92"/>
      <c r="M55" s="92"/>
      <c r="N55" s="92"/>
      <c r="O55" s="92"/>
      <c r="P55" s="92">
        <v>1000</v>
      </c>
      <c r="Q55" s="92"/>
      <c r="R55" s="92">
        <v>1000</v>
      </c>
      <c r="S55" s="92"/>
      <c r="T55" s="92">
        <v>1000</v>
      </c>
      <c r="U55" s="92"/>
      <c r="V55" s="92">
        <v>17000</v>
      </c>
      <c r="W55" s="92">
        <v>9000</v>
      </c>
      <c r="X55" s="92"/>
      <c r="Y55" s="92">
        <v>79200</v>
      </c>
    </row>
    <row r="56" spans="1:25" ht="12.75">
      <c r="A56" s="85" t="s">
        <v>116</v>
      </c>
      <c r="B56" s="86"/>
      <c r="C56" s="92">
        <v>16995</v>
      </c>
      <c r="D56" s="92">
        <v>50535</v>
      </c>
      <c r="E56" s="92">
        <v>191228</v>
      </c>
      <c r="F56" s="92">
        <v>97410</v>
      </c>
      <c r="G56" s="92">
        <v>108293</v>
      </c>
      <c r="H56" s="92">
        <v>64365</v>
      </c>
      <c r="I56" s="92">
        <v>69368</v>
      </c>
      <c r="J56" s="92">
        <v>31065</v>
      </c>
      <c r="K56" s="92">
        <v>82163</v>
      </c>
      <c r="L56" s="92">
        <v>66368</v>
      </c>
      <c r="M56" s="92">
        <v>57668</v>
      </c>
      <c r="N56" s="92">
        <v>144840</v>
      </c>
      <c r="O56" s="92">
        <v>112658</v>
      </c>
      <c r="P56" s="92">
        <v>52448</v>
      </c>
      <c r="Q56" s="92">
        <v>105135</v>
      </c>
      <c r="R56" s="92">
        <v>64643</v>
      </c>
      <c r="S56" s="92">
        <v>59655</v>
      </c>
      <c r="T56" s="92">
        <v>99300</v>
      </c>
      <c r="U56" s="92">
        <v>78315</v>
      </c>
      <c r="V56" s="92">
        <v>78173</v>
      </c>
      <c r="W56" s="92">
        <v>66038</v>
      </c>
      <c r="X56" s="92">
        <v>90420</v>
      </c>
      <c r="Y56" s="92">
        <v>1787083</v>
      </c>
    </row>
  </sheetData>
  <mergeCells count="6">
    <mergeCell ref="A15:A16"/>
    <mergeCell ref="A37:A38"/>
    <mergeCell ref="A50:A52"/>
    <mergeCell ref="A44:A48"/>
    <mergeCell ref="A29:A30"/>
    <mergeCell ref="A18:A19"/>
  </mergeCells>
  <printOptions/>
  <pageMargins left="0.35" right="0.39" top="0.65" bottom="0.64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C60" sqref="C60"/>
    </sheetView>
  </sheetViews>
  <sheetFormatPr defaultColWidth="9.140625" defaultRowHeight="12.75"/>
  <cols>
    <col min="1" max="1" width="19.28125" style="95" customWidth="1"/>
    <col min="2" max="2" width="25.7109375" style="95" customWidth="1"/>
    <col min="3" max="3" width="35.28125" style="95" customWidth="1"/>
    <col min="4" max="4" width="11.00390625" style="0" customWidth="1"/>
  </cols>
  <sheetData>
    <row r="1" ht="12.75">
      <c r="D1" s="96" t="s">
        <v>490</v>
      </c>
    </row>
    <row r="3" spans="1:6" ht="55.5" customHeight="1">
      <c r="A3" s="456" t="s">
        <v>491</v>
      </c>
      <c r="B3" s="456"/>
      <c r="C3" s="456"/>
      <c r="D3" s="456"/>
      <c r="E3" s="97"/>
      <c r="F3" s="97"/>
    </row>
    <row r="4" spans="1:6" ht="9.75" customHeight="1">
      <c r="A4" s="98"/>
      <c r="B4" s="98"/>
      <c r="C4" s="98"/>
      <c r="D4" s="99"/>
      <c r="E4" s="97"/>
      <c r="F4" s="97"/>
    </row>
    <row r="5" spans="1:6" ht="15.75" customHeight="1">
      <c r="A5" s="100" t="s">
        <v>118</v>
      </c>
      <c r="B5" s="98"/>
      <c r="C5" s="98"/>
      <c r="D5" s="99"/>
      <c r="E5" s="97"/>
      <c r="F5" s="97"/>
    </row>
    <row r="6" ht="5.25" customHeight="1"/>
    <row r="7" spans="1:4" ht="12.75">
      <c r="A7" s="101" t="s">
        <v>101</v>
      </c>
      <c r="B7" s="101" t="s">
        <v>102</v>
      </c>
      <c r="C7" s="101" t="s">
        <v>103</v>
      </c>
      <c r="D7" s="102" t="s">
        <v>104</v>
      </c>
    </row>
    <row r="8" spans="1:4" ht="38.25">
      <c r="A8" s="458" t="s">
        <v>131</v>
      </c>
      <c r="B8" s="103" t="s">
        <v>231</v>
      </c>
      <c r="C8" s="104" t="s">
        <v>137</v>
      </c>
      <c r="D8" s="105">
        <v>8487399</v>
      </c>
    </row>
    <row r="9" spans="1:4" ht="12.75">
      <c r="A9" s="459"/>
      <c r="B9" s="106" t="s">
        <v>233</v>
      </c>
      <c r="C9" s="107"/>
      <c r="D9" s="108">
        <v>8487399</v>
      </c>
    </row>
    <row r="10" spans="1:4" ht="12.75">
      <c r="A10" s="109" t="s">
        <v>141</v>
      </c>
      <c r="B10" s="110"/>
      <c r="C10" s="110"/>
      <c r="D10" s="111">
        <v>8487399</v>
      </c>
    </row>
    <row r="11" spans="1:4" ht="51">
      <c r="A11" s="103" t="s">
        <v>105</v>
      </c>
      <c r="B11" s="103" t="s">
        <v>263</v>
      </c>
      <c r="C11" s="104" t="s">
        <v>151</v>
      </c>
      <c r="D11" s="105">
        <v>36000</v>
      </c>
    </row>
    <row r="12" spans="1:4" ht="12.75">
      <c r="A12" s="112"/>
      <c r="B12" s="106" t="s">
        <v>264</v>
      </c>
      <c r="C12" s="107"/>
      <c r="D12" s="108">
        <v>36000</v>
      </c>
    </row>
    <row r="13" spans="1:4" ht="12.75">
      <c r="A13" s="109" t="s">
        <v>111</v>
      </c>
      <c r="B13" s="110"/>
      <c r="C13" s="110"/>
      <c r="D13" s="111">
        <v>36000</v>
      </c>
    </row>
    <row r="14" spans="1:4" ht="51">
      <c r="A14" s="103" t="s">
        <v>154</v>
      </c>
      <c r="B14" s="103" t="s">
        <v>271</v>
      </c>
      <c r="C14" s="104" t="s">
        <v>156</v>
      </c>
      <c r="D14" s="105">
        <v>25000</v>
      </c>
    </row>
    <row r="15" spans="1:4" ht="12.75">
      <c r="A15" s="112"/>
      <c r="B15" s="106" t="s">
        <v>272</v>
      </c>
      <c r="C15" s="107"/>
      <c r="D15" s="108">
        <v>25000</v>
      </c>
    </row>
    <row r="16" spans="1:4" ht="12.75">
      <c r="A16" s="109" t="s">
        <v>157</v>
      </c>
      <c r="B16" s="110"/>
      <c r="C16" s="110"/>
      <c r="D16" s="111">
        <v>25000</v>
      </c>
    </row>
    <row r="17" spans="1:4" ht="38.25">
      <c r="A17" s="103" t="s">
        <v>185</v>
      </c>
      <c r="B17" s="103" t="s">
        <v>311</v>
      </c>
      <c r="C17" s="104" t="s">
        <v>137</v>
      </c>
      <c r="D17" s="105">
        <v>33012</v>
      </c>
    </row>
    <row r="18" spans="1:4" ht="12.75">
      <c r="A18" s="112"/>
      <c r="B18" s="106" t="s">
        <v>312</v>
      </c>
      <c r="C18" s="107"/>
      <c r="D18" s="108">
        <v>33012</v>
      </c>
    </row>
    <row r="19" spans="1:4" ht="38.25">
      <c r="A19" s="112"/>
      <c r="B19" s="103" t="s">
        <v>313</v>
      </c>
      <c r="C19" s="104" t="s">
        <v>137</v>
      </c>
      <c r="D19" s="105">
        <v>182148</v>
      </c>
    </row>
    <row r="20" spans="1:4" ht="12.75">
      <c r="A20" s="112"/>
      <c r="B20" s="106" t="s">
        <v>314</v>
      </c>
      <c r="C20" s="107"/>
      <c r="D20" s="108">
        <v>182148</v>
      </c>
    </row>
    <row r="21" spans="1:4" ht="12.75">
      <c r="A21" s="109" t="s">
        <v>188</v>
      </c>
      <c r="B21" s="110"/>
      <c r="C21" s="110"/>
      <c r="D21" s="111">
        <v>215160</v>
      </c>
    </row>
    <row r="22" spans="1:4" ht="38.25">
      <c r="A22" s="103" t="s">
        <v>192</v>
      </c>
      <c r="B22" s="103" t="s">
        <v>366</v>
      </c>
      <c r="C22" s="104" t="s">
        <v>194</v>
      </c>
      <c r="D22" s="105">
        <v>50000</v>
      </c>
    </row>
    <row r="23" spans="1:4" ht="12.75">
      <c r="A23" s="112"/>
      <c r="B23" s="106" t="s">
        <v>367</v>
      </c>
      <c r="C23" s="107"/>
      <c r="D23" s="108">
        <v>50000</v>
      </c>
    </row>
    <row r="24" spans="1:4" ht="38.25">
      <c r="A24" s="112"/>
      <c r="B24" s="103" t="s">
        <v>372</v>
      </c>
      <c r="C24" s="104" t="s">
        <v>194</v>
      </c>
      <c r="D24" s="105">
        <v>350000</v>
      </c>
    </row>
    <row r="25" spans="1:4" ht="12.75">
      <c r="A25" s="112"/>
      <c r="B25" s="106" t="s">
        <v>373</v>
      </c>
      <c r="C25" s="107"/>
      <c r="D25" s="108">
        <v>350000</v>
      </c>
    </row>
    <row r="26" spans="1:4" ht="12.75">
      <c r="A26" s="109" t="s">
        <v>195</v>
      </c>
      <c r="B26" s="110"/>
      <c r="C26" s="110"/>
      <c r="D26" s="111">
        <v>400000</v>
      </c>
    </row>
    <row r="27" spans="1:4" ht="38.25">
      <c r="A27" s="458" t="s">
        <v>196</v>
      </c>
      <c r="B27" s="103" t="s">
        <v>398</v>
      </c>
      <c r="C27" s="104" t="s">
        <v>194</v>
      </c>
      <c r="D27" s="105">
        <v>4932</v>
      </c>
    </row>
    <row r="28" spans="1:4" ht="12.75">
      <c r="A28" s="460"/>
      <c r="B28" s="106" t="s">
        <v>399</v>
      </c>
      <c r="C28" s="107"/>
      <c r="D28" s="108">
        <v>4932</v>
      </c>
    </row>
    <row r="29" spans="1:4" ht="38.25">
      <c r="A29" s="461"/>
      <c r="B29" s="103" t="s">
        <v>400</v>
      </c>
      <c r="C29" s="104" t="s">
        <v>194</v>
      </c>
      <c r="D29" s="105">
        <v>62000</v>
      </c>
    </row>
    <row r="30" spans="1:4" ht="12.75">
      <c r="A30" s="112"/>
      <c r="B30" s="106" t="s">
        <v>401</v>
      </c>
      <c r="C30" s="107"/>
      <c r="D30" s="108">
        <v>62000</v>
      </c>
    </row>
    <row r="31" spans="1:4" ht="38.25">
      <c r="A31" s="112"/>
      <c r="B31" s="103" t="s">
        <v>402</v>
      </c>
      <c r="C31" s="104" t="s">
        <v>194</v>
      </c>
      <c r="D31" s="105">
        <v>403800</v>
      </c>
    </row>
    <row r="32" spans="1:4" ht="12.75">
      <c r="A32" s="112"/>
      <c r="B32" s="106" t="s">
        <v>403</v>
      </c>
      <c r="C32" s="107"/>
      <c r="D32" s="108">
        <v>403800</v>
      </c>
    </row>
    <row r="33" spans="1:4" ht="12.75">
      <c r="A33" s="109" t="s">
        <v>198</v>
      </c>
      <c r="B33" s="110"/>
      <c r="C33" s="110"/>
      <c r="D33" s="111">
        <v>470732</v>
      </c>
    </row>
    <row r="34" spans="1:4" s="116" customFormat="1" ht="12.75">
      <c r="A34" s="113" t="s">
        <v>116</v>
      </c>
      <c r="B34" s="114"/>
      <c r="C34" s="114"/>
      <c r="D34" s="115">
        <v>9634291</v>
      </c>
    </row>
    <row r="37" ht="15.75">
      <c r="A37" s="100" t="s">
        <v>119</v>
      </c>
    </row>
    <row r="38" ht="7.5" customHeight="1"/>
    <row r="39" spans="1:4" ht="12.75">
      <c r="A39" s="101" t="s">
        <v>101</v>
      </c>
      <c r="B39" s="101" t="s">
        <v>102</v>
      </c>
      <c r="C39" s="101" t="s">
        <v>103</v>
      </c>
      <c r="D39" s="102" t="s">
        <v>104</v>
      </c>
    </row>
    <row r="40" spans="1:4" ht="33.75">
      <c r="A40" s="451" t="s">
        <v>131</v>
      </c>
      <c r="B40" s="117" t="s">
        <v>231</v>
      </c>
      <c r="C40" s="118" t="s">
        <v>212</v>
      </c>
      <c r="D40" s="119">
        <v>8487399</v>
      </c>
    </row>
    <row r="41" spans="1:4" ht="12.75">
      <c r="A41" s="457"/>
      <c r="B41" s="120" t="s">
        <v>233</v>
      </c>
      <c r="C41" s="121"/>
      <c r="D41" s="122">
        <f>SUM(D40)</f>
        <v>8487399</v>
      </c>
    </row>
    <row r="42" spans="1:4" ht="12.75">
      <c r="A42" s="123" t="s">
        <v>141</v>
      </c>
      <c r="B42" s="124"/>
      <c r="C42" s="124"/>
      <c r="D42" s="125">
        <f>SUM(D41)</f>
        <v>8487399</v>
      </c>
    </row>
    <row r="43" spans="1:4" ht="33.75">
      <c r="A43" s="117" t="s">
        <v>105</v>
      </c>
      <c r="B43" s="117" t="s">
        <v>263</v>
      </c>
      <c r="C43" s="118" t="s">
        <v>212</v>
      </c>
      <c r="D43" s="119">
        <f>10030+25970</f>
        <v>36000</v>
      </c>
    </row>
    <row r="44" spans="1:4" ht="12.75">
      <c r="A44" s="126"/>
      <c r="B44" s="120" t="s">
        <v>264</v>
      </c>
      <c r="C44" s="121"/>
      <c r="D44" s="122">
        <f>SUM(D43)</f>
        <v>36000</v>
      </c>
    </row>
    <row r="45" spans="1:4" ht="12.75">
      <c r="A45" s="126"/>
      <c r="B45" s="117" t="s">
        <v>114</v>
      </c>
      <c r="C45" s="118" t="s">
        <v>230</v>
      </c>
      <c r="D45" s="119">
        <v>38300</v>
      </c>
    </row>
    <row r="46" spans="1:4" ht="12.75">
      <c r="A46" s="126"/>
      <c r="B46" s="120" t="s">
        <v>115</v>
      </c>
      <c r="C46" s="121"/>
      <c r="D46" s="122">
        <f>SUM(D45)</f>
        <v>38300</v>
      </c>
    </row>
    <row r="47" spans="1:4" ht="12.75">
      <c r="A47" s="123" t="s">
        <v>111</v>
      </c>
      <c r="B47" s="124"/>
      <c r="C47" s="124"/>
      <c r="D47" s="125">
        <f>SUM(D46,D44)</f>
        <v>74300</v>
      </c>
    </row>
    <row r="48" spans="1:4" ht="12.75">
      <c r="A48" s="451" t="s">
        <v>154</v>
      </c>
      <c r="B48" s="117" t="s">
        <v>271</v>
      </c>
      <c r="C48" s="118" t="s">
        <v>206</v>
      </c>
      <c r="D48" s="119">
        <v>17320</v>
      </c>
    </row>
    <row r="49" spans="1:4" ht="33.75">
      <c r="A49" s="453"/>
      <c r="B49" s="126"/>
      <c r="C49" s="118" t="s">
        <v>212</v>
      </c>
      <c r="D49" s="119">
        <v>7680</v>
      </c>
    </row>
    <row r="50" spans="1:4" ht="12.75">
      <c r="A50" s="126"/>
      <c r="B50" s="120" t="s">
        <v>272</v>
      </c>
      <c r="C50" s="121"/>
      <c r="D50" s="122">
        <f>SUM(D48:D49)</f>
        <v>25000</v>
      </c>
    </row>
    <row r="51" spans="1:4" ht="12.75">
      <c r="A51" s="123" t="s">
        <v>157</v>
      </c>
      <c r="B51" s="124"/>
      <c r="C51" s="124"/>
      <c r="D51" s="125">
        <v>25000</v>
      </c>
    </row>
    <row r="52" spans="1:4" ht="25.5">
      <c r="A52" s="451" t="s">
        <v>185</v>
      </c>
      <c r="B52" s="117" t="s">
        <v>311</v>
      </c>
      <c r="C52" s="118" t="s">
        <v>230</v>
      </c>
      <c r="D52" s="119">
        <f>11000+33012</f>
        <v>44012</v>
      </c>
    </row>
    <row r="53" spans="1:4" ht="12.75">
      <c r="A53" s="452"/>
      <c r="B53" s="120" t="s">
        <v>312</v>
      </c>
      <c r="C53" s="121"/>
      <c r="D53" s="122">
        <v>44012</v>
      </c>
    </row>
    <row r="54" spans="1:4" ht="12.75">
      <c r="A54" s="453"/>
      <c r="B54" s="117" t="s">
        <v>313</v>
      </c>
      <c r="C54" s="118" t="s">
        <v>230</v>
      </c>
      <c r="D54" s="119">
        <f>589000+141492+40656</f>
        <v>771148</v>
      </c>
    </row>
    <row r="55" spans="1:4" ht="12.75">
      <c r="A55" s="126"/>
      <c r="B55" s="120" t="s">
        <v>314</v>
      </c>
      <c r="C55" s="121"/>
      <c r="D55" s="122">
        <f>SUM(D54)</f>
        <v>771148</v>
      </c>
    </row>
    <row r="56" spans="1:4" ht="12.75">
      <c r="A56" s="123" t="s">
        <v>188</v>
      </c>
      <c r="B56" s="124"/>
      <c r="C56" s="124"/>
      <c r="D56" s="125">
        <f>SUM(D53,D55)</f>
        <v>815160</v>
      </c>
    </row>
    <row r="57" spans="1:4" ht="12.75">
      <c r="A57" s="451" t="s">
        <v>192</v>
      </c>
      <c r="B57" s="454" t="s">
        <v>366</v>
      </c>
      <c r="C57" s="118" t="s">
        <v>230</v>
      </c>
      <c r="D57" s="119">
        <v>400000</v>
      </c>
    </row>
    <row r="58" spans="1:4" ht="12.75">
      <c r="A58" s="452"/>
      <c r="B58" s="455"/>
      <c r="C58" s="118" t="s">
        <v>207</v>
      </c>
      <c r="D58" s="119">
        <v>50000</v>
      </c>
    </row>
    <row r="59" spans="1:4" ht="12.75">
      <c r="A59" s="453"/>
      <c r="B59" s="120" t="s">
        <v>367</v>
      </c>
      <c r="C59" s="121"/>
      <c r="D59" s="122">
        <f>SUM(D57:D58)</f>
        <v>450000</v>
      </c>
    </row>
    <row r="60" spans="1:4" ht="12.75">
      <c r="A60" s="126"/>
      <c r="B60" s="117" t="s">
        <v>372</v>
      </c>
      <c r="C60" s="118" t="s">
        <v>230</v>
      </c>
      <c r="D60" s="119">
        <v>800000</v>
      </c>
    </row>
    <row r="61" spans="1:4" ht="12.75">
      <c r="A61" s="126"/>
      <c r="B61" s="126"/>
      <c r="C61" s="118" t="s">
        <v>207</v>
      </c>
      <c r="D61" s="119">
        <v>350000</v>
      </c>
    </row>
    <row r="62" spans="1:4" ht="12.75">
      <c r="A62" s="126"/>
      <c r="B62" s="120" t="s">
        <v>373</v>
      </c>
      <c r="C62" s="121"/>
      <c r="D62" s="122">
        <f>SUM(D60:D61)</f>
        <v>1150000</v>
      </c>
    </row>
    <row r="63" spans="1:4" ht="12.75">
      <c r="A63" s="123" t="s">
        <v>195</v>
      </c>
      <c r="B63" s="124"/>
      <c r="C63" s="124"/>
      <c r="D63" s="125">
        <f>SUM(D62,D59)</f>
        <v>1600000</v>
      </c>
    </row>
    <row r="64" spans="1:4" ht="38.25">
      <c r="A64" s="451" t="s">
        <v>196</v>
      </c>
      <c r="B64" s="117" t="s">
        <v>398</v>
      </c>
      <c r="C64" s="118" t="s">
        <v>230</v>
      </c>
      <c r="D64" s="119">
        <v>4932</v>
      </c>
    </row>
    <row r="65" spans="1:4" ht="12.75">
      <c r="A65" s="452"/>
      <c r="B65" s="120" t="s">
        <v>399</v>
      </c>
      <c r="C65" s="121"/>
      <c r="D65" s="122">
        <f>SUM(D64)</f>
        <v>4932</v>
      </c>
    </row>
    <row r="66" spans="1:4" ht="12.75">
      <c r="A66" s="452"/>
      <c r="B66" s="454" t="s">
        <v>400</v>
      </c>
      <c r="C66" s="118" t="s">
        <v>206</v>
      </c>
      <c r="D66" s="119">
        <v>25000</v>
      </c>
    </row>
    <row r="67" spans="1:4" ht="33.75">
      <c r="A67" s="453"/>
      <c r="B67" s="455"/>
      <c r="C67" s="118" t="s">
        <v>212</v>
      </c>
      <c r="D67" s="119">
        <v>37000</v>
      </c>
    </row>
    <row r="68" spans="1:4" ht="12.75">
      <c r="A68" s="126"/>
      <c r="B68" s="120" t="s">
        <v>401</v>
      </c>
      <c r="C68" s="121"/>
      <c r="D68" s="122">
        <f>SUM(D66:D67)</f>
        <v>62000</v>
      </c>
    </row>
    <row r="69" spans="1:4" ht="12.75">
      <c r="A69" s="126"/>
      <c r="B69" s="117" t="s">
        <v>402</v>
      </c>
      <c r="C69" s="118" t="s">
        <v>206</v>
      </c>
      <c r="D69" s="119">
        <v>403800</v>
      </c>
    </row>
    <row r="70" spans="1:4" ht="12.75">
      <c r="A70" s="126"/>
      <c r="B70" s="120" t="s">
        <v>403</v>
      </c>
      <c r="C70" s="121"/>
      <c r="D70" s="122">
        <f>SUM(D69)</f>
        <v>403800</v>
      </c>
    </row>
    <row r="71" spans="1:4" ht="12.75">
      <c r="A71" s="123" t="s">
        <v>198</v>
      </c>
      <c r="B71" s="124"/>
      <c r="C71" s="124"/>
      <c r="D71" s="125">
        <f>SUM(D70,D68,D65)</f>
        <v>470732</v>
      </c>
    </row>
    <row r="72" spans="1:4" s="116" customFormat="1" ht="12.75">
      <c r="A72" s="127" t="s">
        <v>116</v>
      </c>
      <c r="B72" s="128"/>
      <c r="C72" s="128"/>
      <c r="D72" s="129">
        <f>SUM(D42,D47,D51,D56,D63,D71)</f>
        <v>11472591</v>
      </c>
    </row>
  </sheetData>
  <mergeCells count="10">
    <mergeCell ref="A3:D3"/>
    <mergeCell ref="A40:A41"/>
    <mergeCell ref="A8:A9"/>
    <mergeCell ref="A27:A29"/>
    <mergeCell ref="A64:A67"/>
    <mergeCell ref="B66:B67"/>
    <mergeCell ref="A48:A49"/>
    <mergeCell ref="A52:A54"/>
    <mergeCell ref="A57:A59"/>
    <mergeCell ref="B57:B58"/>
  </mergeCells>
  <printOptions/>
  <pageMargins left="0.81" right="0.4" top="0.66" bottom="0.54" header="0.1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3" sqref="A3:D3"/>
    </sheetView>
  </sheetViews>
  <sheetFormatPr defaultColWidth="9.140625" defaultRowHeight="12.75"/>
  <cols>
    <col min="1" max="1" width="17.28125" style="25" customWidth="1"/>
    <col min="2" max="2" width="30.421875" style="25" customWidth="1"/>
    <col min="3" max="3" width="28.57421875" style="25" customWidth="1"/>
    <col min="4" max="4" width="11.8515625" style="26" customWidth="1"/>
    <col min="5" max="16384" width="9.140625" style="26" customWidth="1"/>
  </cols>
  <sheetData>
    <row r="1" ht="12.75">
      <c r="D1" s="327" t="s">
        <v>594</v>
      </c>
    </row>
    <row r="3" spans="1:4" ht="72.75" customHeight="1">
      <c r="A3" s="462" t="s">
        <v>117</v>
      </c>
      <c r="B3" s="462"/>
      <c r="C3" s="462"/>
      <c r="D3" s="462"/>
    </row>
    <row r="4" spans="1:4" ht="12" customHeight="1">
      <c r="A4" s="28"/>
      <c r="B4" s="28"/>
      <c r="C4" s="28"/>
      <c r="D4" s="27"/>
    </row>
    <row r="5" spans="1:4" ht="12" customHeight="1">
      <c r="A5" s="29" t="s">
        <v>118</v>
      </c>
      <c r="B5" s="28"/>
      <c r="C5" s="28"/>
      <c r="D5" s="27"/>
    </row>
    <row r="7" spans="1:4" s="32" customFormat="1" ht="11.25">
      <c r="A7" s="30" t="s">
        <v>101</v>
      </c>
      <c r="B7" s="30" t="s">
        <v>102</v>
      </c>
      <c r="C7" s="30" t="s">
        <v>103</v>
      </c>
      <c r="D7" s="31" t="s">
        <v>104</v>
      </c>
    </row>
    <row r="8" spans="1:4" ht="11.25">
      <c r="A8" s="466" t="s">
        <v>105</v>
      </c>
      <c r="B8" s="463" t="s">
        <v>106</v>
      </c>
      <c r="C8" s="34" t="s">
        <v>107</v>
      </c>
      <c r="D8" s="35">
        <v>950000</v>
      </c>
    </row>
    <row r="9" spans="1:4" ht="11.25">
      <c r="A9" s="467"/>
      <c r="B9" s="464"/>
      <c r="C9" s="34" t="s">
        <v>108</v>
      </c>
      <c r="D9" s="35">
        <v>5000</v>
      </c>
    </row>
    <row r="10" spans="1:4" ht="11.25">
      <c r="A10" s="467"/>
      <c r="B10" s="465"/>
      <c r="C10" s="34" t="s">
        <v>109</v>
      </c>
      <c r="D10" s="35">
        <v>1059976</v>
      </c>
    </row>
    <row r="11" spans="1:4" ht="11.25">
      <c r="A11" s="468"/>
      <c r="B11" s="36" t="s">
        <v>110</v>
      </c>
      <c r="C11" s="37"/>
      <c r="D11" s="2">
        <v>2014976</v>
      </c>
    </row>
    <row r="12" spans="1:4" ht="11.25">
      <c r="A12" s="38" t="s">
        <v>111</v>
      </c>
      <c r="B12" s="39"/>
      <c r="C12" s="39"/>
      <c r="D12" s="1">
        <v>2014976</v>
      </c>
    </row>
    <row r="14" ht="11.25">
      <c r="A14" s="29" t="s">
        <v>119</v>
      </c>
    </row>
    <row r="17" spans="1:4" s="32" customFormat="1" ht="11.25">
      <c r="A17" s="30" t="s">
        <v>101</v>
      </c>
      <c r="B17" s="30" t="s">
        <v>102</v>
      </c>
      <c r="C17" s="30" t="s">
        <v>103</v>
      </c>
      <c r="D17" s="31" t="s">
        <v>104</v>
      </c>
    </row>
    <row r="18" spans="1:4" ht="33.75">
      <c r="A18" s="33" t="s">
        <v>105</v>
      </c>
      <c r="B18" s="88" t="s">
        <v>112</v>
      </c>
      <c r="C18" s="118" t="s">
        <v>212</v>
      </c>
      <c r="D18" s="6">
        <v>1771676</v>
      </c>
    </row>
    <row r="19" spans="1:4" ht="11.25">
      <c r="A19" s="84"/>
      <c r="B19" s="93" t="s">
        <v>113</v>
      </c>
      <c r="C19" s="94"/>
      <c r="D19" s="13">
        <f>SUM(D18)</f>
        <v>1771676</v>
      </c>
    </row>
    <row r="20" spans="1:4" ht="33.75">
      <c r="A20" s="84"/>
      <c r="B20" s="88" t="s">
        <v>106</v>
      </c>
      <c r="C20" s="118" t="s">
        <v>212</v>
      </c>
      <c r="D20" s="6">
        <v>205000</v>
      </c>
    </row>
    <row r="21" spans="1:4" ht="11.25">
      <c r="A21" s="84"/>
      <c r="B21" s="93" t="s">
        <v>110</v>
      </c>
      <c r="C21" s="94"/>
      <c r="D21" s="13">
        <f>SUM(D20)</f>
        <v>205000</v>
      </c>
    </row>
    <row r="22" spans="1:4" ht="11.25">
      <c r="A22" s="84"/>
      <c r="B22" s="33" t="s">
        <v>114</v>
      </c>
      <c r="C22" s="118" t="s">
        <v>230</v>
      </c>
      <c r="D22" s="6">
        <v>38300</v>
      </c>
    </row>
    <row r="23" spans="1:4" ht="11.25">
      <c r="A23" s="84"/>
      <c r="B23" s="93" t="s">
        <v>115</v>
      </c>
      <c r="C23" s="94"/>
      <c r="D23" s="13">
        <f>SUM(D22)</f>
        <v>38300</v>
      </c>
    </row>
    <row r="24" spans="1:4" ht="11.25">
      <c r="A24" s="328" t="s">
        <v>111</v>
      </c>
      <c r="B24" s="329"/>
      <c r="C24" s="330"/>
      <c r="D24" s="9">
        <f>SUM(D23,D21,D19)</f>
        <v>2014976</v>
      </c>
    </row>
  </sheetData>
  <mergeCells count="3">
    <mergeCell ref="A3:D3"/>
    <mergeCell ref="B8:B10"/>
    <mergeCell ref="A8:A11"/>
  </mergeCells>
  <printOptions/>
  <pageMargins left="0.56" right="0.75" top="0.55" bottom="0.41" header="0.23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3" sqref="A3:D3"/>
    </sheetView>
  </sheetViews>
  <sheetFormatPr defaultColWidth="9.140625" defaultRowHeight="12.75"/>
  <cols>
    <col min="1" max="1" width="22.140625" style="0" customWidth="1"/>
    <col min="2" max="2" width="23.140625" style="0" customWidth="1"/>
    <col min="3" max="3" width="37.140625" style="0" customWidth="1"/>
    <col min="6" max="6" width="42.140625" style="0" customWidth="1"/>
  </cols>
  <sheetData>
    <row r="1" spans="1:4" s="26" customFormat="1" ht="12.75">
      <c r="A1" s="25"/>
      <c r="B1" s="25"/>
      <c r="C1" s="25"/>
      <c r="D1" s="327" t="s">
        <v>596</v>
      </c>
    </row>
    <row r="2" spans="1:3" s="26" customFormat="1" ht="11.25">
      <c r="A2" s="25"/>
      <c r="B2" s="25"/>
      <c r="C2" s="25"/>
    </row>
    <row r="3" spans="1:4" s="26" customFormat="1" ht="12.75">
      <c r="A3" s="472" t="s">
        <v>595</v>
      </c>
      <c r="B3" s="472"/>
      <c r="C3" s="472"/>
      <c r="D3" s="472"/>
    </row>
    <row r="4" spans="1:4" s="26" customFormat="1" ht="12" customHeight="1">
      <c r="A4" s="28"/>
      <c r="B4" s="28"/>
      <c r="C4" s="28"/>
      <c r="D4" s="27"/>
    </row>
    <row r="5" spans="1:4" s="26" customFormat="1" ht="12" customHeight="1">
      <c r="A5" s="336" t="s">
        <v>118</v>
      </c>
      <c r="B5" s="28"/>
      <c r="C5" s="28"/>
      <c r="D5" s="27"/>
    </row>
    <row r="7" spans="1:4" s="19" customFormat="1" ht="12.75">
      <c r="A7" s="18" t="s">
        <v>101</v>
      </c>
      <c r="B7" s="18" t="s">
        <v>102</v>
      </c>
      <c r="C7" s="18" t="s">
        <v>103</v>
      </c>
      <c r="D7" s="31" t="s">
        <v>597</v>
      </c>
    </row>
    <row r="8" spans="1:4" ht="33.75">
      <c r="A8" s="88" t="s">
        <v>201</v>
      </c>
      <c r="B8" s="447" t="s">
        <v>442</v>
      </c>
      <c r="C8" s="335" t="s">
        <v>133</v>
      </c>
      <c r="D8" s="6">
        <v>693056</v>
      </c>
    </row>
    <row r="9" spans="1:4" ht="12.75">
      <c r="A9" s="89"/>
      <c r="B9" s="448"/>
      <c r="C9" s="335" t="s">
        <v>134</v>
      </c>
      <c r="D9" s="6">
        <v>601500</v>
      </c>
    </row>
    <row r="10" spans="1:4" ht="12.75">
      <c r="A10" s="84"/>
      <c r="B10" s="93" t="s">
        <v>443</v>
      </c>
      <c r="C10" s="94"/>
      <c r="D10" s="13">
        <v>1294556</v>
      </c>
    </row>
    <row r="11" spans="1:4" ht="12.75">
      <c r="A11" s="7" t="s">
        <v>202</v>
      </c>
      <c r="B11" s="331"/>
      <c r="C11" s="331"/>
      <c r="D11" s="9">
        <v>1294556</v>
      </c>
    </row>
    <row r="12" spans="1:4" ht="12.75">
      <c r="A12" s="332" t="s">
        <v>116</v>
      </c>
      <c r="B12" s="333"/>
      <c r="C12" s="333"/>
      <c r="D12" s="6">
        <v>1294556</v>
      </c>
    </row>
    <row r="14" ht="12.75">
      <c r="A14" s="336" t="s">
        <v>119</v>
      </c>
    </row>
    <row r="16" spans="1:4" s="19" customFormat="1" ht="12.75">
      <c r="A16" s="18" t="s">
        <v>101</v>
      </c>
      <c r="B16" s="18" t="s">
        <v>102</v>
      </c>
      <c r="C16" s="18" t="s">
        <v>103</v>
      </c>
      <c r="D16" s="31" t="s">
        <v>104</v>
      </c>
    </row>
    <row r="17" spans="1:4" ht="12.75">
      <c r="A17" s="469" t="s">
        <v>201</v>
      </c>
      <c r="B17" s="420" t="s">
        <v>442</v>
      </c>
      <c r="C17" s="47" t="s">
        <v>206</v>
      </c>
      <c r="D17" s="22">
        <v>5000</v>
      </c>
    </row>
    <row r="18" spans="1:4" ht="22.5">
      <c r="A18" s="470"/>
      <c r="B18" s="421"/>
      <c r="C18" s="47" t="s">
        <v>212</v>
      </c>
      <c r="D18" s="22">
        <f>200000+25000+30000+764556</f>
        <v>1019556</v>
      </c>
    </row>
    <row r="19" spans="1:6" ht="12.75">
      <c r="A19" s="471"/>
      <c r="B19" s="422"/>
      <c r="C19" s="47" t="s">
        <v>230</v>
      </c>
      <c r="D19" s="22">
        <v>200000</v>
      </c>
      <c r="F19" s="334"/>
    </row>
    <row r="20" spans="1:4" ht="56.25">
      <c r="A20" s="10"/>
      <c r="B20" s="10"/>
      <c r="C20" s="47" t="s">
        <v>232</v>
      </c>
      <c r="D20" s="22">
        <v>70000</v>
      </c>
    </row>
    <row r="21" spans="1:4" ht="12.75">
      <c r="A21" s="84"/>
      <c r="B21" s="93" t="s">
        <v>443</v>
      </c>
      <c r="C21" s="94"/>
      <c r="D21" s="13">
        <f>SUM(D17:D20)</f>
        <v>1294556</v>
      </c>
    </row>
    <row r="22" spans="1:4" ht="12.75">
      <c r="A22" s="7" t="s">
        <v>202</v>
      </c>
      <c r="B22" s="331"/>
      <c r="C22" s="331"/>
      <c r="D22" s="9">
        <f>SUM(D21)</f>
        <v>1294556</v>
      </c>
    </row>
    <row r="23" spans="1:4" ht="12.75">
      <c r="A23" s="332" t="s">
        <v>116</v>
      </c>
      <c r="B23" s="333"/>
      <c r="C23" s="333"/>
      <c r="D23" s="6">
        <f>SUM(D22)</f>
        <v>1294556</v>
      </c>
    </row>
  </sheetData>
  <mergeCells count="4">
    <mergeCell ref="A17:A19"/>
    <mergeCell ref="B17:B19"/>
    <mergeCell ref="A3:D3"/>
    <mergeCell ref="B8:B9"/>
  </mergeCells>
  <printOptions/>
  <pageMargins left="0.75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kbara</cp:lastModifiedBy>
  <cp:lastPrinted>2010-11-18T13:36:56Z</cp:lastPrinted>
  <dcterms:created xsi:type="dcterms:W3CDTF">2010-11-09T09:50:24Z</dcterms:created>
  <dcterms:modified xsi:type="dcterms:W3CDTF">2010-11-26T07:39:22Z</dcterms:modified>
  <cp:category/>
  <cp:version/>
  <cp:contentType/>
  <cp:contentStatus/>
</cp:coreProperties>
</file>